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dministrator\Desktop\各科目底稿\14审计调整、滚调\"/>
    </mc:Choice>
  </mc:AlternateContent>
  <xr:revisionPtr revIDLastSave="0" documentId="13_ncr:1_{137AEFF4-F505-4D64-9F4B-06A9D946784E}" xr6:coauthVersionLast="47" xr6:coauthVersionMax="47" xr10:uidLastSave="{00000000-0000-0000-0000-000000000000}"/>
  <bookViews>
    <workbookView xWindow="-120" yWindow="-120" windowWidth="21840" windowHeight="13140" tabRatio="843" activeTab="8"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'调整分录-本期'!$B$138:$F$143</definedName>
    <definedName name="_xlnm._FilterDatabase" hidden="1">#REF!</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[33]!CC101_ARP_A</definedName>
    <definedName name="CC101_ARP_B">[33]!CC101_ARP_B</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[33]!Goto_U201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[64]!Main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[67]!Module1.宏2</definedName>
    <definedName name="ModuleN101.ARP_A">[68]!ModuleN101.ARP_A</definedName>
    <definedName name="ModuleN101.ARP_B">[68]!ModuleN101.ARP_B</definedName>
    <definedName name="ModuleN101.ARP_C">[68]!ModuleN101.ARP_C</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20" i="2" l="1"/>
  <c r="D7" i="2"/>
  <c r="D60" i="9"/>
  <c r="K21" i="19" l="1"/>
  <c r="D38" i="9" l="1"/>
  <c r="D28" i="9"/>
  <c r="D26" i="9"/>
  <c r="D20" i="9"/>
  <c r="D18" i="9"/>
  <c r="D6" i="9"/>
  <c r="D121" i="16"/>
  <c r="D123" i="16" s="1"/>
  <c r="D92" i="16"/>
  <c r="D15" i="16"/>
  <c r="D106" i="16"/>
  <c r="D64" i="16"/>
  <c r="D60" i="16"/>
  <c r="D53" i="16"/>
  <c r="D50" i="16"/>
  <c r="D46" i="16"/>
  <c r="D40" i="16"/>
  <c r="D27" i="16"/>
  <c r="D23" i="16"/>
  <c r="D107" i="16" l="1"/>
  <c r="D68" i="16"/>
  <c r="D32" i="16"/>
  <c r="D124" i="16"/>
  <c r="D69" i="16" l="1"/>
  <c r="D37" i="9" l="1"/>
  <c r="D43" i="9"/>
  <c r="D19" i="9"/>
  <c r="D56" i="9"/>
  <c r="E106" i="2"/>
  <c r="E64" i="2"/>
  <c r="E60" i="2"/>
  <c r="E53" i="2"/>
  <c r="E46" i="2"/>
  <c r="E40" i="2"/>
  <c r="E126" i="2"/>
  <c r="E121" i="2"/>
  <c r="E123" i="2" s="1"/>
  <c r="E50" i="2"/>
  <c r="E27" i="2"/>
  <c r="E23" i="2"/>
  <c r="E15" i="2"/>
  <c r="D126" i="2"/>
  <c r="D106" i="2"/>
  <c r="D64" i="2"/>
  <c r="D53" i="2"/>
  <c r="D46" i="2"/>
  <c r="D40" i="2"/>
  <c r="D27" i="2"/>
  <c r="D44" i="9" l="1"/>
  <c r="D51" i="9"/>
  <c r="D57" i="9" s="1"/>
  <c r="E131" i="2"/>
  <c r="E156" i="2" s="1"/>
  <c r="E159" i="2" s="1"/>
  <c r="E161" i="2" s="1"/>
  <c r="E166" i="2" s="1"/>
  <c r="E171" i="2" s="1"/>
  <c r="E179" i="2" s="1"/>
  <c r="E187" i="2" s="1"/>
  <c r="E190" i="2" s="1"/>
  <c r="E92" i="2"/>
  <c r="E107" i="2" s="1"/>
  <c r="E124" i="2" s="1"/>
  <c r="D131" i="2"/>
  <c r="D156" i="2" s="1"/>
  <c r="D159" i="2" s="1"/>
  <c r="D161" i="2" s="1"/>
  <c r="D166" i="2" s="1"/>
  <c r="D50" i="2"/>
  <c r="D121" i="2"/>
  <c r="D123" i="2" s="1"/>
  <c r="D60" i="2"/>
  <c r="D15" i="2"/>
  <c r="D92" i="2"/>
  <c r="D107" i="2" s="1"/>
  <c r="D23" i="2"/>
  <c r="E32" i="2"/>
  <c r="E68" i="2"/>
  <c r="D124" i="2" l="1"/>
  <c r="D68" i="2"/>
  <c r="D32" i="2"/>
  <c r="E163" i="2"/>
  <c r="E69" i="2"/>
  <c r="E189" i="2" s="1"/>
  <c r="D163" i="2"/>
  <c r="D69" i="2" l="1"/>
  <c r="D189" i="2" s="1"/>
  <c r="N7" i="19" l="1"/>
  <c r="D131" i="16"/>
  <c r="D126" i="16"/>
  <c r="D156" i="16" l="1"/>
  <c r="D159" i="16" s="1"/>
  <c r="D161" i="16" s="1"/>
  <c r="D163" i="16" s="1"/>
  <c r="D189" i="16" l="1"/>
  <c r="D166" i="16"/>
  <c r="D171" i="16" s="1"/>
  <c r="D179" i="16" s="1"/>
  <c r="D187" i="16" s="1"/>
  <c r="D190" i="16" s="1"/>
  <c r="AA145" i="16" l="1"/>
  <c r="AB145" i="16"/>
  <c r="AA146" i="16"/>
  <c r="AB146" i="16"/>
  <c r="AA145" i="2"/>
  <c r="AB145" i="2"/>
  <c r="A2" i="19" l="1"/>
  <c r="D52" i="8" l="1"/>
  <c r="D48" i="8" s="1"/>
  <c r="D47" i="8" s="1"/>
  <c r="D49" i="8"/>
  <c r="Z95" i="16"/>
  <c r="AA95" i="16"/>
  <c r="AB95" i="16"/>
  <c r="Z95" i="2"/>
  <c r="AA95" i="2"/>
  <c r="AB95" i="2"/>
  <c r="AC95" i="2" l="1"/>
  <c r="AC95" i="16"/>
  <c r="D29" i="7" s="1"/>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D34" i="7"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Z78" i="16"/>
  <c r="Z78" i="2"/>
  <c r="C34" i="7" l="1"/>
  <c r="C29" i="7"/>
  <c r="AC35" i="16"/>
  <c r="D28" i="6" s="1"/>
  <c r="AC42" i="16"/>
  <c r="D33" i="6" s="1"/>
  <c r="AC151" i="16"/>
  <c r="D30" i="8" s="1"/>
  <c r="AC35" i="2"/>
  <c r="AC153" i="16"/>
  <c r="D32" i="8" s="1"/>
  <c r="AC42" i="2"/>
  <c r="AC87" i="2"/>
  <c r="AC151" i="2"/>
  <c r="AC153" i="2"/>
  <c r="AC28" i="2"/>
  <c r="AC36" i="2"/>
  <c r="AC79" i="2"/>
  <c r="AC41" i="16"/>
  <c r="D32" i="6" s="1"/>
  <c r="AC41" i="2"/>
  <c r="AC83" i="2"/>
  <c r="AC79" i="16"/>
  <c r="D14" i="7" s="1"/>
  <c r="AC36" i="16"/>
  <c r="D29" i="6" s="1"/>
  <c r="AC28" i="16"/>
  <c r="D21" i="6" s="1"/>
  <c r="AC87" i="16"/>
  <c r="D22" i="7" s="1"/>
  <c r="AC83" i="16"/>
  <c r="D18" i="7" s="1"/>
  <c r="AC56" i="2"/>
  <c r="AC16" i="2"/>
  <c r="AC16" i="16"/>
  <c r="D13" i="6" s="1"/>
  <c r="AC56" i="16"/>
  <c r="D39" i="6" s="1"/>
  <c r="C13" i="6" l="1"/>
  <c r="C32" i="6"/>
  <c r="C21" i="6"/>
  <c r="C33" i="6"/>
  <c r="C39" i="6"/>
  <c r="C14" i="7"/>
  <c r="C30" i="8"/>
  <c r="C28" i="6"/>
  <c r="C18" i="7"/>
  <c r="C29" i="6"/>
  <c r="C22" i="7"/>
  <c r="C32" i="8"/>
  <c r="C58" i="9" l="1"/>
  <c r="C55" i="9"/>
  <c r="C53" i="9"/>
  <c r="C52" i="9"/>
  <c r="C50" i="9"/>
  <c r="C48" i="9"/>
  <c r="C46" i="9"/>
  <c r="C42" i="9"/>
  <c r="C41" i="9"/>
  <c r="C39" i="9"/>
  <c r="C38" i="9"/>
  <c r="C36" i="9"/>
  <c r="C35" i="9"/>
  <c r="C34" i="9"/>
  <c r="C33" i="9"/>
  <c r="C32" i="9"/>
  <c r="C28" i="9"/>
  <c r="C27" i="9"/>
  <c r="C26" i="9"/>
  <c r="C20" i="9"/>
  <c r="C18" i="9"/>
  <c r="C17" i="9"/>
  <c r="C6" i="9"/>
  <c r="C37" i="9" l="1"/>
  <c r="C51" i="9"/>
  <c r="C43" i="9"/>
  <c r="A2" i="9"/>
  <c r="A2" i="7"/>
  <c r="C56" i="9" l="1"/>
  <c r="C57" i="9" s="1"/>
  <c r="C19" i="9"/>
  <c r="C44" i="9"/>
  <c r="C29" i="9"/>
  <c r="C30" i="9" l="1"/>
  <c r="C59" i="9" s="1"/>
  <c r="A3" i="19"/>
  <c r="M33" i="19" l="1"/>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U19" i="19"/>
  <c r="T19" i="19"/>
  <c r="S19" i="19"/>
  <c r="S12" i="19" s="1"/>
  <c r="R19" i="19"/>
  <c r="Q19" i="19"/>
  <c r="P19" i="19"/>
  <c r="O19" i="19"/>
  <c r="N19" i="19"/>
  <c r="I19" i="19"/>
  <c r="H19" i="19"/>
  <c r="G19" i="19"/>
  <c r="F19" i="19"/>
  <c r="E19" i="19"/>
  <c r="D19" i="19"/>
  <c r="C19" i="19"/>
  <c r="B19" i="19"/>
  <c r="X18" i="19"/>
  <c r="M18" i="19"/>
  <c r="X17" i="19"/>
  <c r="M17" i="19"/>
  <c r="X16" i="19"/>
  <c r="M16" i="19"/>
  <c r="X15" i="19"/>
  <c r="M15" i="19"/>
  <c r="W14" i="19"/>
  <c r="V14" i="19"/>
  <c r="U14" i="19"/>
  <c r="U12" i="19" s="1"/>
  <c r="T14" i="19"/>
  <c r="S14" i="19"/>
  <c r="R14" i="19"/>
  <c r="Q14" i="19"/>
  <c r="Q12" i="19" s="1"/>
  <c r="P14" i="19"/>
  <c r="O14" i="19"/>
  <c r="N14" i="19"/>
  <c r="K14" i="19"/>
  <c r="J14" i="19"/>
  <c r="I14" i="19"/>
  <c r="H14" i="19"/>
  <c r="H12" i="19" s="1"/>
  <c r="G14" i="19"/>
  <c r="F14" i="19"/>
  <c r="F12" i="19" s="1"/>
  <c r="E14" i="19"/>
  <c r="D14" i="19"/>
  <c r="C14" i="19"/>
  <c r="B14" i="19"/>
  <c r="B12" i="19" s="1"/>
  <c r="V11" i="19"/>
  <c r="U11" i="19"/>
  <c r="T11" i="19"/>
  <c r="S11" i="19"/>
  <c r="R11" i="19"/>
  <c r="Q11" i="19"/>
  <c r="P11" i="19"/>
  <c r="O11" i="19"/>
  <c r="N11" i="19"/>
  <c r="M10" i="19"/>
  <c r="X9" i="19"/>
  <c r="M9" i="19"/>
  <c r="X8" i="19"/>
  <c r="M8" i="19"/>
  <c r="Z142" i="2"/>
  <c r="Z17" i="2"/>
  <c r="Z120" i="2"/>
  <c r="Z18" i="2"/>
  <c r="Z19" i="2"/>
  <c r="Z20" i="2"/>
  <c r="Z21" i="2"/>
  <c r="O12" i="19" l="1"/>
  <c r="D12" i="19"/>
  <c r="Q34" i="19"/>
  <c r="E7" i="19" s="1"/>
  <c r="E11" i="19" s="1"/>
  <c r="R12" i="19"/>
  <c r="R34" i="19" s="1"/>
  <c r="F7" i="19" s="1"/>
  <c r="O34" i="19"/>
  <c r="C7" i="19" s="1"/>
  <c r="C11" i="19" s="1"/>
  <c r="S34" i="19"/>
  <c r="G7" i="19" s="1"/>
  <c r="G11" i="19" s="1"/>
  <c r="E12" i="19"/>
  <c r="I12" i="19"/>
  <c r="X23" i="19"/>
  <c r="P12" i="19"/>
  <c r="P34" i="19" s="1"/>
  <c r="D7" i="19" s="1"/>
  <c r="D11" i="19" s="1"/>
  <c r="D34" i="19" s="1"/>
  <c r="T12" i="19"/>
  <c r="T34" i="19" s="1"/>
  <c r="H7" i="19" s="1"/>
  <c r="H11" i="19" s="1"/>
  <c r="H34" i="19" s="1"/>
  <c r="X30" i="19"/>
  <c r="U34" i="19"/>
  <c r="I7" i="19" s="1"/>
  <c r="I11" i="19" s="1"/>
  <c r="C12" i="19"/>
  <c r="C34" i="19" s="1"/>
  <c r="M23" i="19"/>
  <c r="M30" i="19"/>
  <c r="M14" i="19"/>
  <c r="N12" i="19"/>
  <c r="N34" i="19" s="1"/>
  <c r="B7" i="19" s="1"/>
  <c r="X14" i="19"/>
  <c r="G12" i="19"/>
  <c r="E34" i="19"/>
  <c r="F11" i="19" l="1"/>
  <c r="F34" i="19" s="1"/>
  <c r="I34" i="19"/>
  <c r="G34" i="19"/>
  <c r="B11" i="19" l="1"/>
  <c r="A3" i="9"/>
  <c r="B34" i="19" l="1"/>
  <c r="Z9" i="2" l="1"/>
  <c r="Z7" i="2"/>
  <c r="AA7" i="2"/>
  <c r="AB7" i="2"/>
  <c r="AA8" i="2"/>
  <c r="AB8" i="2"/>
  <c r="AA9" i="2"/>
  <c r="AB9" i="2"/>
  <c r="Z8" i="2" l="1"/>
  <c r="AC8" i="2" s="1"/>
  <c r="AC7" i="2"/>
  <c r="AC9" i="2"/>
  <c r="AB12" i="2" l="1"/>
  <c r="AB12" i="16"/>
  <c r="AA12" i="2"/>
  <c r="AA12" i="16"/>
  <c r="Z12" i="2"/>
  <c r="Z12" i="16"/>
  <c r="AB76" i="2"/>
  <c r="AB76" i="16"/>
  <c r="AA76" i="2"/>
  <c r="AA76" i="16"/>
  <c r="Z76" i="2"/>
  <c r="Z76" i="16"/>
  <c r="Z131" i="16" l="1"/>
  <c r="AC12" i="16"/>
  <c r="AC12" i="2"/>
  <c r="AC76" i="16"/>
  <c r="AC76" i="2"/>
  <c r="D11" i="6" l="1"/>
  <c r="D11" i="7"/>
  <c r="C11" i="7"/>
  <c r="C11" i="6"/>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C24" i="8" s="1"/>
  <c r="Z146" i="2"/>
  <c r="AC146" i="2" s="1"/>
  <c r="C25" i="8" s="1"/>
  <c r="Z149" i="2"/>
  <c r="AC149" i="2" s="1"/>
  <c r="Z162" i="2"/>
  <c r="Z164" i="2"/>
  <c r="AC164" i="2" s="1"/>
  <c r="Z170" i="2"/>
  <c r="Z70" i="16"/>
  <c r="Z112" i="16"/>
  <c r="AC112" i="16" s="1"/>
  <c r="D45" i="7" s="1"/>
  <c r="Z113" i="16"/>
  <c r="AC113" i="16" s="1"/>
  <c r="D46" i="7" s="1"/>
  <c r="Z125" i="16"/>
  <c r="Z145" i="16"/>
  <c r="AC145" i="16" s="1"/>
  <c r="Z146" i="16"/>
  <c r="AC146" i="16" s="1"/>
  <c r="Z149" i="16"/>
  <c r="AC149" i="16" s="1"/>
  <c r="D28" i="8" s="1"/>
  <c r="Z162" i="16"/>
  <c r="Z164" i="16"/>
  <c r="AC164" i="16" s="1"/>
  <c r="Z170" i="16"/>
  <c r="D25" i="8" l="1"/>
  <c r="D24" i="8"/>
  <c r="C28" i="8"/>
  <c r="C46" i="7"/>
  <c r="C45" i="7"/>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D7" i="6" s="1"/>
  <c r="Z9" i="16"/>
  <c r="AC9" i="16" s="1"/>
  <c r="D8" i="6" s="1"/>
  <c r="Z18" i="16"/>
  <c r="AC18" i="16" s="1"/>
  <c r="D15" i="6" s="1"/>
  <c r="Z19" i="16"/>
  <c r="AC19" i="16" s="1"/>
  <c r="D16" i="6" s="1"/>
  <c r="Z20" i="16"/>
  <c r="AC20" i="16" s="1"/>
  <c r="D17" i="6" s="1"/>
  <c r="Z24" i="16"/>
  <c r="AC24" i="16" s="1"/>
  <c r="D19" i="6" s="1"/>
  <c r="Z33" i="16"/>
  <c r="AC33" i="16" s="1"/>
  <c r="Z55" i="16"/>
  <c r="AC55" i="16" s="1"/>
  <c r="Z72" i="16"/>
  <c r="AC72" i="16" s="1"/>
  <c r="D7" i="7" s="1"/>
  <c r="Z81" i="16"/>
  <c r="AC81" i="16" s="1"/>
  <c r="D16" i="7" s="1"/>
  <c r="Z73" i="16"/>
  <c r="AC73" i="16" s="1"/>
  <c r="D8" i="7" s="1"/>
  <c r="AC80" i="16"/>
  <c r="D15" i="7" s="1"/>
  <c r="Z82" i="16"/>
  <c r="AC82" i="16" s="1"/>
  <c r="D17" i="7" s="1"/>
  <c r="Z88" i="16"/>
  <c r="AC88" i="16" s="1"/>
  <c r="D23" i="7" s="1"/>
  <c r="Z89" i="16"/>
  <c r="AC89" i="16" s="1"/>
  <c r="D24" i="7" s="1"/>
  <c r="Z91" i="16"/>
  <c r="AC91" i="16" s="1"/>
  <c r="Z98" i="16"/>
  <c r="AC98" i="16" s="1"/>
  <c r="D32" i="7" s="1"/>
  <c r="Z99" i="16"/>
  <c r="AC99" i="16" s="1"/>
  <c r="D33" i="7" s="1"/>
  <c r="Z108" i="16"/>
  <c r="AC108" i="16" s="1"/>
  <c r="Z109" i="16"/>
  <c r="AC109" i="16" s="1"/>
  <c r="Z128" i="16"/>
  <c r="AC128" i="16" s="1"/>
  <c r="D7" i="8" s="1"/>
  <c r="Z129" i="16"/>
  <c r="AC129" i="16" s="1"/>
  <c r="D8" i="8" s="1"/>
  <c r="Z130" i="16"/>
  <c r="AC130" i="16" s="1"/>
  <c r="D9" i="8" s="1"/>
  <c r="Z133" i="16"/>
  <c r="AC133" i="16" s="1"/>
  <c r="D12" i="8" s="1"/>
  <c r="Z134" i="16"/>
  <c r="AC134" i="16" s="1"/>
  <c r="D13" i="8" s="1"/>
  <c r="Z135" i="16"/>
  <c r="AC135" i="16" s="1"/>
  <c r="D14" i="8" s="1"/>
  <c r="Z136" i="16"/>
  <c r="AC136" i="16" s="1"/>
  <c r="D15" i="8" s="1"/>
  <c r="Z137" i="16"/>
  <c r="AC137" i="16" s="1"/>
  <c r="D16" i="8" s="1"/>
  <c r="Z138" i="16"/>
  <c r="AC138" i="16" s="1"/>
  <c r="D17" i="8" s="1"/>
  <c r="Z139" i="16"/>
  <c r="AC139" i="16" s="1"/>
  <c r="D18" i="8"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C17" i="8" l="1"/>
  <c r="C13" i="8"/>
  <c r="C32" i="7"/>
  <c r="C15" i="7"/>
  <c r="C16" i="8"/>
  <c r="C12" i="8"/>
  <c r="C24" i="7"/>
  <c r="C15" i="8"/>
  <c r="C23" i="7"/>
  <c r="C16" i="7"/>
  <c r="C18" i="8"/>
  <c r="C14" i="8"/>
  <c r="C33" i="7"/>
  <c r="C17" i="7"/>
  <c r="D26" i="7"/>
  <c r="D38" i="6"/>
  <c r="AC150" i="16"/>
  <c r="D29" i="8" s="1"/>
  <c r="AC150" i="2"/>
  <c r="C38" i="6"/>
  <c r="C16" i="6"/>
  <c r="C9" i="8"/>
  <c r="C8" i="7"/>
  <c r="C15" i="6"/>
  <c r="C8" i="8"/>
  <c r="C19" i="6"/>
  <c r="C7" i="8"/>
  <c r="C7" i="7"/>
  <c r="C17" i="6"/>
  <c r="C29" i="8" l="1"/>
  <c r="AA110" i="16"/>
  <c r="AB122" i="16" l="1"/>
  <c r="AB122" i="2"/>
  <c r="AA167" i="2" l="1"/>
  <c r="AA167" i="16"/>
  <c r="AA187" i="16" l="1"/>
  <c r="AA120" i="16" s="1"/>
  <c r="Z91" i="2"/>
  <c r="AC91" i="2" s="1"/>
  <c r="C26" i="7" l="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C26" i="8" s="1"/>
  <c r="Z148" i="2"/>
  <c r="Z152" i="2"/>
  <c r="Z155" i="2"/>
  <c r="Z157" i="2"/>
  <c r="AC157" i="2" s="1"/>
  <c r="Z158" i="2"/>
  <c r="AC158" i="2" s="1"/>
  <c r="Z160" i="2"/>
  <c r="AC160" i="2" s="1"/>
  <c r="Z167" i="2"/>
  <c r="AC167" i="2" s="1"/>
  <c r="Z172" i="2"/>
  <c r="AC172" i="2" s="1"/>
  <c r="J20" i="19" s="1"/>
  <c r="Z175" i="2"/>
  <c r="AC175" i="2" s="1"/>
  <c r="Z181" i="2"/>
  <c r="AC181" i="2" s="1"/>
  <c r="Z182" i="2"/>
  <c r="AC182" i="2" s="1"/>
  <c r="Z183" i="2"/>
  <c r="AC183" i="2" s="1"/>
  <c r="Z10" i="16"/>
  <c r="AC10" i="16" s="1"/>
  <c r="Z11" i="16"/>
  <c r="AC11" i="16" s="1"/>
  <c r="D10" i="6" s="1"/>
  <c r="Z13" i="16"/>
  <c r="AC13" i="16" s="1"/>
  <c r="Z14" i="16"/>
  <c r="AC14" i="16" s="1"/>
  <c r="Z17" i="16"/>
  <c r="AC17" i="16" s="1"/>
  <c r="D14" i="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D6" i="7" s="1"/>
  <c r="Z74" i="16"/>
  <c r="AC74" i="16" s="1"/>
  <c r="Z75" i="16"/>
  <c r="AC75" i="16" s="1"/>
  <c r="D10" i="7" s="1"/>
  <c r="Z77" i="16"/>
  <c r="AC77" i="16" s="1"/>
  <c r="D12" i="7" s="1"/>
  <c r="Z84" i="16"/>
  <c r="AC84" i="16" s="1"/>
  <c r="D19" i="7" s="1"/>
  <c r="Z85" i="16"/>
  <c r="AC85" i="16" s="1"/>
  <c r="D20" i="7" s="1"/>
  <c r="Z86" i="16"/>
  <c r="AC86" i="16" s="1"/>
  <c r="Z90" i="16"/>
  <c r="AC90" i="16" s="1"/>
  <c r="D25" i="7" s="1"/>
  <c r="Z96" i="16"/>
  <c r="AC96" i="16" s="1"/>
  <c r="D30" i="7" s="1"/>
  <c r="Z97" i="16"/>
  <c r="AC97" i="16" s="1"/>
  <c r="Z101" i="16"/>
  <c r="AC101" i="16" s="1"/>
  <c r="Z102" i="16"/>
  <c r="AC102" i="16" s="1"/>
  <c r="Z103" i="16"/>
  <c r="AC103" i="16" s="1"/>
  <c r="Z104" i="16"/>
  <c r="AC104" i="16" s="1"/>
  <c r="Z105" i="16"/>
  <c r="AC105" i="16" s="1"/>
  <c r="Z110" i="16"/>
  <c r="AC110" i="16" s="1"/>
  <c r="D43" i="7" s="1"/>
  <c r="Z111" i="16"/>
  <c r="AC111" i="16" s="1"/>
  <c r="D44" i="7" s="1"/>
  <c r="Z114" i="16"/>
  <c r="AC114" i="16" s="1"/>
  <c r="Z115" i="16"/>
  <c r="AC115" i="16" s="1"/>
  <c r="D48" i="7" s="1"/>
  <c r="Z116" i="16"/>
  <c r="AC116" i="16" s="1"/>
  <c r="Z117" i="16"/>
  <c r="AC117" i="16" s="1"/>
  <c r="Z119" i="16"/>
  <c r="AC119" i="16" s="1"/>
  <c r="D52" i="7" s="1"/>
  <c r="Z120" i="16"/>
  <c r="Z122" i="16"/>
  <c r="AC122" i="16" s="1"/>
  <c r="D55" i="7" s="1"/>
  <c r="Z140" i="16"/>
  <c r="AC140" i="16" s="1"/>
  <c r="D19" i="8" s="1"/>
  <c r="Z141" i="16"/>
  <c r="AC141" i="16" s="1"/>
  <c r="D20" i="8" s="1"/>
  <c r="Z142" i="16"/>
  <c r="AC142" i="16" s="1"/>
  <c r="D21" i="8" s="1"/>
  <c r="Z143" i="16"/>
  <c r="AC143" i="16" s="1"/>
  <c r="D22" i="8" s="1"/>
  <c r="Z144" i="16"/>
  <c r="AC144" i="16" s="1"/>
  <c r="D23" i="8" s="1"/>
  <c r="Z154" i="16"/>
  <c r="Z147" i="16"/>
  <c r="Z148" i="16"/>
  <c r="AC148" i="16" s="1"/>
  <c r="D27" i="8" s="1"/>
  <c r="Z152" i="16"/>
  <c r="Z155" i="16"/>
  <c r="Z157" i="16"/>
  <c r="AC157" i="16" s="1"/>
  <c r="D36" i="8" s="1"/>
  <c r="Z158" i="16"/>
  <c r="AC158" i="16" s="1"/>
  <c r="D37" i="8" s="1"/>
  <c r="Z160" i="16"/>
  <c r="AC160" i="16" s="1"/>
  <c r="D39" i="8" s="1"/>
  <c r="Z167" i="16"/>
  <c r="AC167" i="16" s="1"/>
  <c r="D45" i="8" s="1"/>
  <c r="Z168" i="16"/>
  <c r="Z169" i="16"/>
  <c r="AC169" i="16" s="1"/>
  <c r="Z172" i="16"/>
  <c r="AC172" i="16" s="1"/>
  <c r="Z175" i="16"/>
  <c r="AC175" i="16" s="1"/>
  <c r="Z181" i="16"/>
  <c r="AC181" i="16" s="1"/>
  <c r="Z182" i="16"/>
  <c r="AC182" i="16" s="1"/>
  <c r="Z183" i="16"/>
  <c r="AC183" i="16" s="1"/>
  <c r="X33" i="19" l="1"/>
  <c r="W10" i="19"/>
  <c r="X10" i="19" s="1"/>
  <c r="K20" i="19"/>
  <c r="J19" i="19"/>
  <c r="C52" i="7"/>
  <c r="C37" i="7"/>
  <c r="C19" i="7"/>
  <c r="C20" i="8"/>
  <c r="C44" i="7"/>
  <c r="C25" i="7"/>
  <c r="C39" i="8"/>
  <c r="C23" i="8"/>
  <c r="C19" i="8"/>
  <c r="C49" i="7"/>
  <c r="C39" i="7"/>
  <c r="C35" i="7"/>
  <c r="C21" i="7"/>
  <c r="C36" i="8"/>
  <c r="C21" i="8"/>
  <c r="C47" i="7"/>
  <c r="C30" i="7"/>
  <c r="C50" i="7"/>
  <c r="C36" i="7"/>
  <c r="C37" i="8"/>
  <c r="C22" i="8"/>
  <c r="C55" i="7"/>
  <c r="C48" i="7"/>
  <c r="C38" i="7"/>
  <c r="C31" i="7"/>
  <c r="C20" i="7"/>
  <c r="D39" i="7"/>
  <c r="D35" i="7"/>
  <c r="D21" i="7"/>
  <c r="D44" i="6"/>
  <c r="D47" i="7"/>
  <c r="D38" i="7"/>
  <c r="D31" i="7"/>
  <c r="D9" i="7"/>
  <c r="D43" i="6"/>
  <c r="D9" i="6"/>
  <c r="D50" i="7"/>
  <c r="D37" i="7"/>
  <c r="D37" i="6"/>
  <c r="D49" i="7"/>
  <c r="D36" i="7"/>
  <c r="D45" i="6"/>
  <c r="AC152" i="16"/>
  <c r="D31" i="8" s="1"/>
  <c r="AC155" i="16"/>
  <c r="D34" i="8" s="1"/>
  <c r="AC152" i="2"/>
  <c r="AC147" i="16"/>
  <c r="D26" i="8" s="1"/>
  <c r="AC155" i="2"/>
  <c r="AC154" i="16"/>
  <c r="D33" i="8" s="1"/>
  <c r="AC154" i="2"/>
  <c r="V20" i="19"/>
  <c r="AB78" i="16"/>
  <c r="AB92" i="16" s="1"/>
  <c r="AB107" i="16" s="1"/>
  <c r="C9" i="7"/>
  <c r="C43" i="6"/>
  <c r="C10" i="6"/>
  <c r="C13" i="7"/>
  <c r="C37" i="6"/>
  <c r="C9" i="6"/>
  <c r="C12" i="7"/>
  <c r="C45" i="6"/>
  <c r="C10" i="7"/>
  <c r="C44" i="6"/>
  <c r="C14" i="6"/>
  <c r="AD122" i="16"/>
  <c r="C45" i="8"/>
  <c r="C62" i="8" s="1"/>
  <c r="D62" i="8"/>
  <c r="AC15" i="16"/>
  <c r="D12" i="6" s="1"/>
  <c r="AC15" i="2"/>
  <c r="AC27" i="2"/>
  <c r="AC23" i="2"/>
  <c r="AC60" i="16"/>
  <c r="AC106" i="2"/>
  <c r="AC92" i="2"/>
  <c r="C6" i="7"/>
  <c r="Z118" i="16"/>
  <c r="AC27" i="16"/>
  <c r="D20" i="6" s="1"/>
  <c r="AC23" i="16"/>
  <c r="AC60" i="2"/>
  <c r="AC106" i="16"/>
  <c r="Z118" i="2"/>
  <c r="Z110" i="2"/>
  <c r="Z60" i="2"/>
  <c r="Z15" i="2"/>
  <c r="Z106" i="2"/>
  <c r="Z92" i="2"/>
  <c r="Z27" i="2"/>
  <c r="Z23" i="2"/>
  <c r="Z27" i="16"/>
  <c r="Z23" i="16"/>
  <c r="Z15" i="16"/>
  <c r="Z60" i="16"/>
  <c r="Z106" i="16"/>
  <c r="Z92" i="16"/>
  <c r="J12" i="19" l="1"/>
  <c r="M20" i="19"/>
  <c r="K19" i="19"/>
  <c r="M19" i="19" s="1"/>
  <c r="R37" i="19"/>
  <c r="F37" i="19"/>
  <c r="C34" i="8"/>
  <c r="C18" i="6"/>
  <c r="C31" i="8"/>
  <c r="D40" i="7"/>
  <c r="C33" i="8"/>
  <c r="D18" i="6"/>
  <c r="D40" i="6"/>
  <c r="V19" i="19"/>
  <c r="W20" i="19"/>
  <c r="AC78" i="16"/>
  <c r="D13" i="7" s="1"/>
  <c r="N37" i="19"/>
  <c r="C40" i="7"/>
  <c r="C40" i="6"/>
  <c r="C27" i="7"/>
  <c r="C20" i="6"/>
  <c r="C12" i="6"/>
  <c r="AA118" i="2"/>
  <c r="AC118" i="2" s="1"/>
  <c r="Z121" i="16"/>
  <c r="AC107" i="2"/>
  <c r="Z121" i="2"/>
  <c r="AA110" i="2"/>
  <c r="AC110" i="2" s="1"/>
  <c r="AA118" i="16"/>
  <c r="AA121" i="16" s="1"/>
  <c r="AA123" i="16" s="1"/>
  <c r="AA124" i="16" s="1"/>
  <c r="W19" i="19" l="1"/>
  <c r="X19" i="19" s="1"/>
  <c r="C51" i="7"/>
  <c r="D27" i="7"/>
  <c r="D41" i="7" s="1"/>
  <c r="X20" i="19"/>
  <c r="V12" i="19"/>
  <c r="V34" i="19" s="1"/>
  <c r="J7" i="19" s="1"/>
  <c r="AC92" i="16"/>
  <c r="AC107" i="16" s="1"/>
  <c r="C41" i="7"/>
  <c r="C43" i="7"/>
  <c r="Z124" i="16"/>
  <c r="Z107" i="16"/>
  <c r="AC118" i="16"/>
  <c r="D51" i="7" s="1"/>
  <c r="Z124" i="2"/>
  <c r="Z107" i="2"/>
  <c r="Z123" i="2"/>
  <c r="Z123" i="16"/>
  <c r="V37" i="19" l="1"/>
  <c r="J11" i="19"/>
  <c r="J34" i="19" s="1"/>
  <c r="J37" i="19" s="1"/>
  <c r="B37" i="19"/>
  <c r="Z132" i="16" l="1"/>
  <c r="AC132" i="16" s="1"/>
  <c r="Z37" i="2"/>
  <c r="AC37" i="2" s="1"/>
  <c r="Z31" i="2"/>
  <c r="AC31" i="2" s="1"/>
  <c r="Z62" i="16"/>
  <c r="AC62" i="16" s="1"/>
  <c r="Z61" i="2"/>
  <c r="AC61" i="2" s="1"/>
  <c r="Z29" i="2"/>
  <c r="AC29" i="2" s="1"/>
  <c r="Z127" i="16"/>
  <c r="AC127" i="16" s="1"/>
  <c r="D6" i="8" s="1"/>
  <c r="Z34" i="2"/>
  <c r="AC34" i="2" s="1"/>
  <c r="Z30" i="2"/>
  <c r="AC30" i="2" s="1"/>
  <c r="Z34" i="16"/>
  <c r="AC34" i="16" s="1"/>
  <c r="D27" i="6" s="1"/>
  <c r="Z7" i="16"/>
  <c r="AC7" i="16" s="1"/>
  <c r="D6" i="6" s="1"/>
  <c r="C60" i="9" l="1"/>
  <c r="C61" i="9" s="1"/>
  <c r="D5" i="8"/>
  <c r="AC131" i="16"/>
  <c r="D11" i="8"/>
  <c r="C22" i="6"/>
  <c r="C23" i="6"/>
  <c r="C24" i="6"/>
  <c r="C41" i="6"/>
  <c r="C27" i="6"/>
  <c r="C30" i="6"/>
  <c r="Z53" i="2"/>
  <c r="Z51" i="2"/>
  <c r="AC51" i="2" s="1"/>
  <c r="Z30" i="16"/>
  <c r="AC30" i="16" s="1"/>
  <c r="Z131" i="2"/>
  <c r="Z132" i="2"/>
  <c r="AC132" i="2" s="1"/>
  <c r="Z40" i="2"/>
  <c r="Z38" i="2"/>
  <c r="AC38" i="2" s="1"/>
  <c r="Z50" i="2"/>
  <c r="Z47" i="2"/>
  <c r="Z64" i="2"/>
  <c r="Z62" i="2"/>
  <c r="AC62" i="2" s="1"/>
  <c r="Z126" i="2"/>
  <c r="Z51" i="16"/>
  <c r="AC51" i="16" s="1"/>
  <c r="AC53" i="16" s="1"/>
  <c r="Z46" i="2"/>
  <c r="Z43" i="2"/>
  <c r="AC43" i="2" s="1"/>
  <c r="Z31" i="16"/>
  <c r="AC31" i="16" s="1"/>
  <c r="AC64" i="16"/>
  <c r="D42" i="6" s="1"/>
  <c r="Z47" i="16"/>
  <c r="AC47" i="16" s="1"/>
  <c r="AC50" i="16" s="1"/>
  <c r="D35" i="6" s="1"/>
  <c r="Z29" i="16"/>
  <c r="AC29" i="16" s="1"/>
  <c r="D22" i="6" s="1"/>
  <c r="Z37" i="16"/>
  <c r="AC37" i="16" s="1"/>
  <c r="AC32" i="2"/>
  <c r="C6" i="6"/>
  <c r="AC126" i="16"/>
  <c r="Z61" i="16"/>
  <c r="AC61" i="16" s="1"/>
  <c r="Z43" i="16"/>
  <c r="AC43" i="16" s="1"/>
  <c r="AC46" i="16" s="1"/>
  <c r="Z38" i="16"/>
  <c r="AC38" i="16" s="1"/>
  <c r="AC40" i="16" s="1"/>
  <c r="D31" i="6" s="1"/>
  <c r="Z68" i="2"/>
  <c r="Z32" i="2"/>
  <c r="Z126" i="16"/>
  <c r="Z32" i="16"/>
  <c r="AC47" i="2" l="1"/>
  <c r="AC50" i="2" s="1"/>
  <c r="AC131" i="2"/>
  <c r="D10" i="8"/>
  <c r="D35" i="8" s="1"/>
  <c r="D38" i="8" s="1"/>
  <c r="D40" i="8" s="1"/>
  <c r="D30" i="6"/>
  <c r="D36" i="6"/>
  <c r="D24" i="6"/>
  <c r="D41" i="6"/>
  <c r="AC156" i="16"/>
  <c r="AC159" i="16" s="1"/>
  <c r="AC161" i="16" s="1"/>
  <c r="AC166" i="16" s="1"/>
  <c r="W13" i="19" s="1"/>
  <c r="W12" i="19" s="1"/>
  <c r="D34" i="6"/>
  <c r="D23" i="6"/>
  <c r="AC53" i="2"/>
  <c r="AC46" i="2"/>
  <c r="AC40" i="2"/>
  <c r="C25" i="6"/>
  <c r="Z50" i="16"/>
  <c r="Z53" i="16"/>
  <c r="Z68" i="16"/>
  <c r="Z64" i="16"/>
  <c r="C11" i="8"/>
  <c r="Z127" i="2"/>
  <c r="AC32" i="16"/>
  <c r="AC64" i="2"/>
  <c r="Z46" i="16"/>
  <c r="Z156" i="2"/>
  <c r="Z40" i="16"/>
  <c r="C42" i="6" l="1"/>
  <c r="C10" i="8"/>
  <c r="D25" i="6"/>
  <c r="D42" i="8"/>
  <c r="D60" i="8"/>
  <c r="D46" i="8"/>
  <c r="D46" i="6"/>
  <c r="X13" i="19"/>
  <c r="X12" i="19"/>
  <c r="C35" i="6"/>
  <c r="AC68" i="2"/>
  <c r="C31" i="6"/>
  <c r="C34" i="6"/>
  <c r="C36" i="6"/>
  <c r="AC163" i="16"/>
  <c r="AB68" i="16"/>
  <c r="AB69" i="16" s="1"/>
  <c r="Z159" i="2"/>
  <c r="AC127" i="2"/>
  <c r="Z156" i="16"/>
  <c r="AC69" i="2" l="1"/>
  <c r="D47" i="6"/>
  <c r="C64" i="9"/>
  <c r="D61" i="8"/>
  <c r="C46" i="6"/>
  <c r="C47" i="6" s="1"/>
  <c r="Z159" i="16"/>
  <c r="Z69" i="16"/>
  <c r="Z189" i="16" s="1"/>
  <c r="C6" i="8"/>
  <c r="AC126" i="2"/>
  <c r="Z69" i="2"/>
  <c r="Z189" i="2" s="1"/>
  <c r="Z163" i="2"/>
  <c r="AB168" i="16"/>
  <c r="AB187" i="16" s="1"/>
  <c r="AB120" i="16" s="1"/>
  <c r="C5" i="8" l="1"/>
  <c r="AC168" i="16"/>
  <c r="AA148" i="2"/>
  <c r="AA161" i="2" s="1"/>
  <c r="AB168" i="2"/>
  <c r="Z166" i="2"/>
  <c r="Z163" i="16"/>
  <c r="Z161" i="2"/>
  <c r="AC68" i="16"/>
  <c r="AC69" i="16" s="1"/>
  <c r="AB187" i="2" l="1"/>
  <c r="AB120" i="2" s="1"/>
  <c r="AC171" i="16"/>
  <c r="AC179" i="16" s="1"/>
  <c r="AC187" i="16" s="1"/>
  <c r="AB121" i="16"/>
  <c r="AB123" i="16" s="1"/>
  <c r="AB124" i="16" s="1"/>
  <c r="AC120" i="16"/>
  <c r="Z161" i="16"/>
  <c r="Z166" i="16"/>
  <c r="AA187" i="2"/>
  <c r="AC148" i="2"/>
  <c r="D168" i="2" l="1"/>
  <c r="D171" i="2" s="1"/>
  <c r="D179" i="2" s="1"/>
  <c r="D187" i="2" s="1"/>
  <c r="D190" i="2" s="1"/>
  <c r="AC190" i="16"/>
  <c r="D53" i="7"/>
  <c r="AC121" i="16"/>
  <c r="AC123" i="16" s="1"/>
  <c r="AC124" i="16" s="1"/>
  <c r="C27" i="8"/>
  <c r="AA120" i="2"/>
  <c r="AA121" i="2" s="1"/>
  <c r="AA123" i="2" s="1"/>
  <c r="AA124" i="2" s="1"/>
  <c r="AE3" i="16"/>
  <c r="Z171" i="16"/>
  <c r="AC156" i="2"/>
  <c r="AB121" i="2"/>
  <c r="AB123" i="2" s="1"/>
  <c r="AB124" i="2" s="1"/>
  <c r="C35" i="8" l="1"/>
  <c r="C38" i="8" s="1"/>
  <c r="C40" i="8" s="1"/>
  <c r="K13" i="19" s="1"/>
  <c r="D54" i="7"/>
  <c r="D56" i="7" s="1"/>
  <c r="D57" i="7" s="1"/>
  <c r="AC159" i="2"/>
  <c r="Z168" i="2"/>
  <c r="AC168" i="2" s="1"/>
  <c r="AD168" i="2" s="1"/>
  <c r="AC120" i="2"/>
  <c r="AC121" i="2" s="1"/>
  <c r="Z179" i="16"/>
  <c r="Z187" i="16" s="1"/>
  <c r="AE2" i="16"/>
  <c r="AC189" i="16"/>
  <c r="AC161" i="2" l="1"/>
  <c r="C53" i="7"/>
  <c r="C42" i="8"/>
  <c r="C46" i="8"/>
  <c r="C60" i="8"/>
  <c r="Z190" i="16"/>
  <c r="C54" i="7" l="1"/>
  <c r="C56" i="7" s="1"/>
  <c r="C57" i="7" s="1"/>
  <c r="AC123" i="2"/>
  <c r="AC166" i="2"/>
  <c r="AC163" i="2"/>
  <c r="C61" i="8"/>
  <c r="AC124" i="2" l="1"/>
  <c r="C61" i="7" s="1"/>
  <c r="G1" i="6"/>
  <c r="F1" i="6"/>
  <c r="Z169" i="2"/>
  <c r="AC169" i="2" s="1"/>
  <c r="AC171" i="2" l="1"/>
  <c r="AC179" i="2" s="1"/>
  <c r="AC189" i="2"/>
  <c r="AE2" i="2"/>
  <c r="M13" i="19"/>
  <c r="K12" i="19"/>
  <c r="Z179" i="2"/>
  <c r="Z187" i="2" s="1"/>
  <c r="Z190" i="2" s="1"/>
  <c r="Z171" i="2"/>
  <c r="AC187" i="2" l="1"/>
  <c r="AE3" i="2" s="1"/>
  <c r="M12" i="19"/>
  <c r="AC190" i="2" l="1"/>
  <c r="W11" i="19" l="1"/>
  <c r="X7" i="19"/>
  <c r="W34" i="19" l="1"/>
  <c r="K7" i="19" s="1"/>
  <c r="X11" i="19"/>
  <c r="W37" i="19" l="1"/>
  <c r="X34" i="19"/>
  <c r="X37" i="19" s="1"/>
  <c r="M7" i="19" l="1"/>
  <c r="K11" i="19"/>
  <c r="M11" i="19" l="1"/>
  <c r="K34" i="19"/>
  <c r="M34" i="19" l="1"/>
  <c r="M37" i="19" s="1"/>
  <c r="K37" i="19"/>
  <c r="D27" i="9" l="1"/>
  <c r="D29" i="9" s="1"/>
  <c r="D30" i="9" s="1"/>
  <c r="D59" i="9" l="1"/>
  <c r="D61" i="9" l="1"/>
  <c r="D6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sharedStrings.xml><?xml version="1.0" encoding="utf-8"?>
<sst xmlns="http://schemas.openxmlformats.org/spreadsheetml/2006/main" count="1342" uniqueCount="656">
  <si>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</si>
  <si>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</si>
  <si>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</si>
  <si>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</si>
  <si>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</si>
  <si>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</si>
  <si>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</si>
  <si>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</si>
  <si>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</si>
  <si>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</si>
  <si>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</si>
  <si>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</si>
  <si>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</si>
  <si>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</si>
  <si>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</si>
  <si>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</si>
  <si>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</si>
  <si>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</si>
  <si>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</si>
  <si>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</si>
  <si>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</si>
  <si>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</si>
  <si>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</si>
  <si>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</si>
  <si>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</si>
  <si>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</si>
  <si>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</si>
  <si>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</si>
  <si>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</si>
  <si>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</si>
  <si>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</si>
  <si>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</si>
  <si>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</si>
  <si>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</si>
  <si>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</si>
  <si>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</si>
  <si>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</si>
  <si>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</si>
  <si>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</si>
  <si>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</si>
  <si>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</si>
  <si>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</si>
  <si>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</si>
  <si>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</si>
  <si>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</si>
  <si>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</si>
  <si>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</si>
  <si>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</si>
  <si>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</si>
  <si>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</si>
  <si>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</si>
  <si>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</si>
  <si>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</si>
  <si>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</si>
  <si>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</si>
  <si>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</si>
  <si>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</si>
  <si>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</si>
  <si>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</si>
  <si>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</si>
  <si>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</si>
  <si>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</si>
  <si>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</si>
  <si>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</si>
  <si>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</si>
  <si>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</si>
  <si>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</si>
  <si>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</si>
  <si>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</si>
  <si>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</si>
  <si>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</si>
  <si>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</si>
  <si>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</si>
  <si>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</si>
  <si>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</si>
  <si>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</si>
  <si>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</si>
  <si>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</si>
  <si>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</si>
  <si>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</si>
  <si>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</si>
  <si>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</si>
  <si>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</si>
  <si>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</si>
  <si>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</si>
  <si>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</si>
  <si>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</si>
  <si>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</si>
  <si>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</si>
  <si>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</si>
  <si>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</si>
  <si>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</si>
  <si>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</si>
  <si>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</si>
  <si>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</si>
  <si>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</si>
  <si>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</si>
  <si>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</si>
  <si>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</si>
  <si>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</si>
  <si>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</si>
  <si>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</si>
  <si>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</si>
  <si>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</si>
  <si>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</si>
  <si>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</si>
  <si>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</si>
  <si>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</si>
  <si>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</si>
  <si>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</si>
  <si>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</si>
  <si>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</si>
  <si>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</si>
  <si>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</si>
  <si>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</si>
  <si>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</si>
  <si>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</si>
  <si>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</si>
  <si>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</si>
  <si>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</si>
  <si>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</si>
  <si>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</si>
  <si>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</si>
  <si>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</si>
  <si>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</si>
  <si>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</si>
  <si>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</si>
  <si>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</si>
  <si>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</si>
  <si>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</si>
  <si>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</si>
  <si>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</si>
  <si>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</si>
  <si>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</si>
  <si>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</si>
  <si>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</si>
  <si>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</si>
  <si>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</si>
  <si>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</si>
  <si>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</si>
  <si>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</si>
  <si>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</si>
  <si>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</si>
  <si>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</si>
  <si>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</si>
  <si>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</si>
  <si>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</si>
  <si>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</si>
  <si>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</si>
  <si>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</si>
  <si>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</si>
  <si>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</si>
  <si>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</si>
  <si>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</si>
  <si>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</si>
  <si>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</si>
  <si>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</si>
  <si>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</si>
  <si>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</si>
  <si>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</si>
  <si>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</si>
  <si>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</si>
  <si>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</si>
  <si>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</si>
  <si>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</si>
  <si>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</si>
  <si>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</si>
  <si>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</si>
  <si>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</si>
  <si>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</si>
  <si>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</si>
  <si>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</si>
  <si>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</si>
  <si>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</si>
  <si>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</si>
  <si>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</si>
  <si>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</si>
  <si>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</si>
  <si>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</si>
  <si>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</si>
  <si>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</si>
  <si>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</si>
  <si>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</si>
  <si>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</si>
  <si>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</si>
  <si>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</si>
  <si>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</si>
  <si>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</si>
  <si>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</si>
  <si>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</si>
  <si>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</si>
  <si>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</si>
  <si>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</si>
  <si>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</si>
  <si>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</si>
  <si>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</si>
  <si>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</si>
  <si>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</si>
  <si>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</si>
  <si>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</si>
  <si>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</si>
  <si>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</si>
  <si>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</si>
  <si>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</si>
  <si>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</si>
  <si>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</si>
  <si>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</si>
  <si>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</si>
  <si>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</si>
  <si>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</si>
  <si>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</si>
  <si>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</si>
  <si>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</si>
  <si>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</si>
  <si>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</si>
  <si>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</si>
  <si>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</si>
  <si>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</si>
  <si>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</si>
  <si>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</si>
  <si>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</si>
  <si>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</si>
  <si>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</si>
  <si>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</si>
  <si>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</si>
  <si>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</si>
  <si>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</si>
  <si>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</si>
  <si>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</si>
  <si>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</si>
  <si>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</si>
  <si>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</si>
  <si>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</si>
  <si>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</si>
  <si>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</si>
  <si>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</si>
  <si>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</si>
  <si>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</si>
  <si>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</si>
  <si>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</si>
  <si>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固定资产</t>
    </r>
    <phoneticPr fontId="2"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</si>
  <si>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</si>
  <si>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</si>
  <si>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</si>
  <si>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</si>
  <si>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</si>
  <si>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</si>
  <si>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</si>
  <si>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</si>
  <si>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</si>
  <si>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</si>
  <si>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</si>
  <si>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</si>
  <si>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</si>
  <si>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</si>
  <si>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</si>
  <si>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</si>
  <si>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</si>
  <si>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</si>
  <si>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吸收存款及同业存放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</si>
  <si>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</si>
  <si>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衍生金融负债</t>
    </r>
    <phoneticPr fontId="2" type="noConversion"/>
  </si>
  <si>
    <r>
      <t xml:space="preserve">  </t>
    </r>
    <r>
      <rPr>
        <sz val="10"/>
        <rFont val="宋体"/>
        <family val="3"/>
        <charset val="134"/>
      </rPr>
      <t>预收款项</t>
    </r>
    <phoneticPr fontId="2" type="noConversion"/>
  </si>
  <si>
    <r>
      <t xml:space="preserve"> </t>
    </r>
    <r>
      <rPr>
        <sz val="10"/>
        <rFont val="宋体"/>
        <family val="3"/>
        <charset val="134"/>
      </rPr>
      <t>卖出回购金融资产款</t>
    </r>
    <phoneticPr fontId="2" type="noConversion"/>
  </si>
  <si>
    <r>
      <t xml:space="preserve"> </t>
    </r>
    <r>
      <rPr>
        <sz val="10"/>
        <rFont val="宋体"/>
        <family val="3"/>
        <charset val="134"/>
      </rPr>
      <t>应付手续费及佣金</t>
    </r>
    <phoneticPr fontId="2" type="noConversion"/>
  </si>
  <si>
    <r>
      <t xml:space="preserve">  </t>
    </r>
    <r>
      <rPr>
        <sz val="10"/>
        <rFont val="宋体"/>
        <family val="3"/>
        <charset val="134"/>
      </rPr>
      <t>应付职工薪酬</t>
    </r>
    <phoneticPr fontId="2" type="noConversion"/>
  </si>
  <si>
    <r>
      <t xml:space="preserve">  </t>
    </r>
    <r>
      <rPr>
        <sz val="10"/>
        <rFont val="宋体"/>
        <family val="3"/>
        <charset val="134"/>
      </rPr>
      <t>应交税费</t>
    </r>
    <phoneticPr fontId="2" type="noConversion"/>
  </si>
  <si>
    <r>
      <t xml:space="preserve">  </t>
    </r>
    <r>
      <rPr>
        <sz val="10"/>
        <rFont val="宋体"/>
        <family val="3"/>
        <charset val="134"/>
      </rPr>
      <t>其他应付款</t>
    </r>
    <phoneticPr fontId="2" type="noConversion"/>
  </si>
  <si>
    <r>
      <t xml:space="preserve"> </t>
    </r>
    <r>
      <rPr>
        <sz val="10"/>
        <rFont val="宋体"/>
        <family val="3"/>
        <charset val="134"/>
      </rPr>
      <t>应付分保账款</t>
    </r>
    <phoneticPr fontId="2" type="noConversion"/>
  </si>
  <si>
    <r>
      <t xml:space="preserve"> </t>
    </r>
    <r>
      <rPr>
        <sz val="10"/>
        <rFont val="宋体"/>
        <family val="3"/>
        <charset val="134"/>
      </rPr>
      <t>代理买卖证券款</t>
    </r>
    <phoneticPr fontId="2" type="noConversion"/>
  </si>
  <si>
    <r>
      <t xml:space="preserve"> </t>
    </r>
    <r>
      <rPr>
        <sz val="10"/>
        <rFont val="宋体"/>
        <family val="3"/>
        <charset val="134"/>
      </rPr>
      <t>代理承销证券款</t>
    </r>
    <phoneticPr fontId="2" type="noConversion"/>
  </si>
  <si>
    <r>
      <t xml:space="preserve">  </t>
    </r>
    <r>
      <rPr>
        <sz val="10"/>
        <rFont val="宋体"/>
        <family val="3"/>
        <charset val="134"/>
      </rPr>
      <t>持有待售负债</t>
    </r>
    <phoneticPr fontId="2" type="noConversion"/>
  </si>
  <si>
    <r>
      <t xml:space="preserve">  </t>
    </r>
    <r>
      <rPr>
        <sz val="10"/>
        <rFont val="宋体"/>
        <family val="3"/>
        <charset val="134"/>
      </rPr>
      <t>一年内到期的非流动负债</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</si>
  <si>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</si>
  <si>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</si>
  <si>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</si>
  <si>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</si>
  <si>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</si>
  <si>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</si>
  <si>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</si>
  <si>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</si>
  <si>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</si>
  <si>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</si>
  <si>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递延所得税负债</t>
    </r>
    <phoneticPr fontId="2"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</si>
  <si>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</si>
  <si>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</si>
  <si>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</si>
  <si>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</si>
  <si>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</si>
  <si>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</si>
  <si>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</si>
  <si>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</si>
  <si>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</si>
  <si>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</si>
  <si>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</si>
  <si>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</si>
  <si>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</si>
  <si>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</si>
  <si>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</si>
  <si>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</si>
  <si>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</si>
  <si>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</si>
  <si>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</si>
  <si>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</si>
  <si>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</si>
  <si>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</si>
  <si>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</si>
  <si>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</si>
  <si>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</si>
  <si>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</si>
  <si>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</si>
  <si>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</si>
  <si>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</si>
  <si>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</si>
  <si>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</si>
  <si>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</si>
  <si>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</si>
  <si>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</si>
  <si>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</si>
  <si>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</si>
  <si>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</si>
  <si>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</si>
  <si>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</si>
  <si>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</si>
  <si>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</si>
  <si>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</si>
  <si>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</si>
  <si>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</si>
  <si>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</si>
  <si>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</si>
  <si>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</si>
  <si>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</si>
  <si>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</si>
  <si>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</si>
  <si>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</si>
  <si>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</si>
  <si>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</si>
  <si>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</si>
  <si>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</si>
  <si>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</si>
  <si>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</si>
  <si>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</si>
  <si>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</si>
  <si>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</si>
  <si>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</si>
  <si>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</si>
  <si>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</si>
  <si>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</si>
  <si>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</si>
  <si>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</si>
  <si>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</si>
  <si>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</si>
  <si>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</si>
  <si>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</si>
  <si>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</si>
  <si>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</si>
  <si>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</si>
  <si>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</si>
  <si>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</si>
  <si>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</si>
  <si>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</si>
  <si>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</si>
  <si>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</si>
  <si>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</si>
  <si>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</si>
  <si>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</si>
  <si>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</si>
  <si>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</si>
  <si>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</si>
  <si>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</si>
  <si>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</si>
  <si>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</si>
  <si>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</si>
  <si>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</si>
  <si>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</si>
  <si>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</si>
  <si>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</si>
  <si>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</si>
  <si>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</si>
  <si>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</si>
  <si>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</si>
  <si>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</si>
  <si>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</si>
  <si>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</si>
  <si>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</si>
  <si>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</si>
  <si>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</si>
  <si>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</si>
  <si>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</si>
  <si>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</si>
  <si>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</si>
  <si>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</si>
  <si>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</si>
  <si>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</si>
  <si>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</si>
  <si>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</si>
  <si>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</si>
  <si>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</si>
  <si>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</si>
  <si>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</si>
  <si>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</si>
  <si>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</si>
  <si>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</si>
  <si>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</si>
  <si>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</si>
  <si>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</si>
  <si>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</si>
  <si>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</si>
  <si>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</si>
  <si>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</si>
  <si>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</si>
  <si>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</si>
  <si>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</si>
  <si>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</si>
  <si>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</si>
  <si>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</si>
  <si>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</si>
  <si>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</si>
  <si>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</si>
  <si>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</si>
  <si>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</si>
  <si>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</si>
  <si>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</si>
  <si>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</si>
  <si>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</si>
  <si>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</si>
  <si>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</si>
  <si>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</si>
  <si>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</si>
  <si>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</si>
  <si>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</si>
  <si>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</si>
  <si>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</si>
  <si>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</si>
  <si>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</si>
  <si>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</si>
  <si>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</si>
  <si>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</si>
  <si>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</si>
  <si>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</si>
  <si>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</si>
  <si>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</si>
  <si>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</si>
  <si>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</si>
  <si>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</si>
  <si>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</si>
  <si>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</si>
  <si>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</si>
  <si>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</si>
  <si>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</si>
  <si>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</si>
  <si>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</si>
  <si>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</si>
  <si>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</si>
  <si>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</si>
  <si>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</si>
  <si>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</si>
  <si>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</si>
  <si>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</si>
  <si>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</si>
  <si>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</si>
  <si>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</si>
  <si>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</si>
  <si>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</si>
  <si>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</si>
  <si>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</si>
  <si>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</si>
  <si>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</si>
  <si>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</si>
  <si>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</si>
  <si>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</si>
  <si>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</si>
  <si>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</si>
  <si>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</si>
  <si>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</si>
  <si>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</si>
  <si>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</si>
  <si>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</si>
  <si>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</si>
  <si>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</si>
  <si>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</si>
  <si>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</si>
  <si>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</si>
  <si>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</si>
  <si>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</si>
  <si>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</si>
  <si>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</si>
  <si>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</si>
  <si>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</si>
  <si>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</si>
  <si>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</si>
  <si>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</si>
  <si>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</si>
  <si>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</si>
  <si>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</si>
  <si>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</si>
  <si>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</si>
  <si>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</si>
  <si>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</si>
  <si>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</si>
  <si>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</si>
  <si>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</si>
  <si>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应收票据</t>
    <phoneticPr fontId="1" type="noConversion"/>
  </si>
  <si>
    <t>应付票据</t>
    <phoneticPr fontId="1" type="noConversion"/>
  </si>
  <si>
    <t>应收账款</t>
    <phoneticPr fontId="13" type="noConversion"/>
  </si>
  <si>
    <t>应付账款</t>
    <phoneticPr fontId="2"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</si>
  <si>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</si>
  <si>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</si>
  <si>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</si>
  <si>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</si>
  <si>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</si>
  <si>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</si>
  <si>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</si>
  <si>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</si>
  <si>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</si>
  <si>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</si>
  <si>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</si>
  <si>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</si>
  <si>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</si>
  <si>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</si>
  <si>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</si>
  <si>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</si>
  <si>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</si>
  <si>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</si>
  <si>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</si>
  <si>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</si>
  <si>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</si>
  <si>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</si>
  <si>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</si>
  <si>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</si>
  <si>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</si>
  <si>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</si>
  <si>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</si>
  <si>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</si>
  <si>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</si>
  <si>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</si>
  <si>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</si>
  <si>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</si>
  <si>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t>验证：</t>
    <phoneticPr fontId="1" type="noConversion"/>
  </si>
  <si>
    <t>实收资本
（或股本）</t>
    <phoneticPr fontId="2" type="noConversion"/>
  </si>
  <si>
    <t>所有者权益
（或股东权益）合计</t>
    <phoneticPr fontId="2" type="noConversion"/>
  </si>
  <si>
    <t>应收票据</t>
  </si>
  <si>
    <t>应收账款</t>
  </si>
  <si>
    <t>应付票据</t>
  </si>
  <si>
    <t>应付账款</t>
  </si>
  <si>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</si>
  <si>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</si>
  <si>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</si>
  <si>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</si>
  <si>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</si>
  <si>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</si>
  <si>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</si>
  <si>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</si>
  <si>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</si>
  <si>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</si>
  <si>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</si>
  <si>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</si>
  <si>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</si>
  <si>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</si>
  <si>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</si>
  <si>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</si>
  <si>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</si>
  <si>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</si>
  <si>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</si>
  <si>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</si>
  <si>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</si>
  <si>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</si>
  <si>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</si>
  <si>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</si>
  <si>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</si>
  <si>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</si>
  <si>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</si>
  <si>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</si>
  <si>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</si>
  <si>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</si>
  <si>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</si>
  <si>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</si>
  <si>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</si>
  <si>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</si>
  <si>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</si>
  <si>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</si>
  <si>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</si>
  <si>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</si>
  <si>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</si>
  <si>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</si>
  <si>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</si>
  <si>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</si>
  <si>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</si>
  <si>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</si>
  <si>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</si>
  <si>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</si>
  <si>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</si>
  <si>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</si>
  <si>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</si>
  <si>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</si>
  <si>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</si>
  <si>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</si>
  <si>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</si>
  <si>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</si>
  <si>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</si>
  <si>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</si>
  <si>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</si>
  <si>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</si>
  <si>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</si>
  <si>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</si>
  <si>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</si>
  <si>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</si>
  <si>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</si>
  <si>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</si>
  <si>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</si>
  <si>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</si>
  <si>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</si>
  <si>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</si>
  <si>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</si>
  <si>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</si>
  <si>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</si>
  <si>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</si>
  <si>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</si>
  <si>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</si>
  <si>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</si>
  <si>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交易性金融资产</t>
    <phoneticPr fontId="13" type="noConversion"/>
  </si>
  <si>
    <t>应收款项融资</t>
    <phoneticPr fontId="1" type="noConversion"/>
  </si>
  <si>
    <t>合同资产</t>
    <phoneticPr fontId="1" type="noConversion"/>
  </si>
  <si>
    <t>债权投资</t>
    <phoneticPr fontId="13" type="noConversion"/>
  </si>
  <si>
    <t>其他债权投资</t>
    <phoneticPr fontId="13" type="noConversion"/>
  </si>
  <si>
    <t>其他权益工具投资</t>
    <phoneticPr fontId="1" type="noConversion"/>
  </si>
  <si>
    <t>其他非流动金融资产</t>
    <phoneticPr fontId="1" type="noConversion"/>
  </si>
  <si>
    <t>使用权资产</t>
    <phoneticPr fontId="1" type="noConversion"/>
  </si>
  <si>
    <t>交易性金融负债</t>
    <phoneticPr fontId="2" type="noConversion"/>
  </si>
  <si>
    <t>合同负债</t>
    <phoneticPr fontId="1"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</si>
  <si>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</si>
  <si>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</si>
  <si>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</si>
  <si>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</si>
  <si>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</si>
  <si>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</si>
  <si>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租赁负债</t>
    <phoneticPr fontId="1" type="noConversion"/>
  </si>
  <si>
    <t>项目</t>
    <phoneticPr fontId="2" type="noConversion"/>
  </si>
  <si>
    <t>其中：利息费用</t>
    <phoneticPr fontId="2" type="noConversion"/>
  </si>
  <si>
    <t>其中：利息收入</t>
    <phoneticPr fontId="2" type="noConversion"/>
  </si>
  <si>
    <t>其中：利息费用</t>
    <phoneticPr fontId="1" type="noConversion"/>
  </si>
  <si>
    <t>其中：利息收入</t>
    <phoneticPr fontId="1"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</si>
  <si>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</si>
  <si>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</si>
  <si>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</si>
  <si>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</si>
  <si>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</si>
  <si>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所有者权益变动表</t>
    <phoneticPr fontId="2"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</si>
  <si>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</si>
  <si>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金额单位：人民币元</t>
    <phoneticPr fontId="1" type="noConversion"/>
  </si>
  <si>
    <r>
      <t>2020</t>
    </r>
    <r>
      <rPr>
        <b/>
        <sz val="11"/>
        <rFont val="宋体"/>
        <family val="3"/>
        <charset val="134"/>
      </rPr>
      <t>年度</t>
    </r>
    <phoneticPr fontId="1" type="noConversion"/>
  </si>
  <si>
    <t>编制单位：</t>
    <phoneticPr fontId="13" type="noConversion"/>
  </si>
  <si>
    <t>其他应付款</t>
    <phoneticPr fontId="1" type="noConversion"/>
  </si>
  <si>
    <t>销售费用</t>
    <phoneticPr fontId="1" type="noConversion"/>
  </si>
  <si>
    <t>所得税费用</t>
    <phoneticPr fontId="1" type="noConversion"/>
  </si>
  <si>
    <t>未分配利润</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</si>
</sst>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0_);[Red]\(0\)"/>
  </numFmts>
  <fonts count="54">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b/>
      <sz val="11"/>
      <name val="Times New Roman"/>
      <family val="1"/>
    </font>
    <font>
      <b/>
      <sz val="11"/>
      <name val="宋体"/>
      <family val="3"/>
      <charset val="134"/>
    </font>
    <font>
      <sz val="11"/>
      <name val="Arial Narrow"/>
      <family val="2"/>
    </font>
    <font>
      <sz val="11"/>
      <color rgb="FFFF0000"/>
      <name val="宋体"/>
      <family val="3"/>
      <charset val="134"/>
    </font>
    <font>
      <sz val="10"/>
      <color rgb="FF000000"/>
      <name val="Arial"/>
      <family val="2"/>
    </font>
    <font>
      <sz val="11"/>
      <color theme="1"/>
      <name val="Arial Narrow"/>
      <family val="2"/>
    </font>
    <font>
      <sz val="11"/>
      <name val="Times New Roman"/>
      <family val="3"/>
      <charset val="134"/>
    </font>
    <font>
      <b/>
      <sz val="10"/>
      <name val="Arial"/>
      <family val="3"/>
      <charset val="134"/>
    </font>
  </fonts>
  <fills count="6">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48"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305">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3" borderId="5" xfId="4" applyNumberFormat="1" applyFont="1" applyFill="1" applyBorder="1" applyAlignment="1" applyProtection="1">
      <alignment horizontal="center" vertical="center"/>
      <protection locked="0"/>
    </xf>
    <xf numFmtId="177" fontId="16" fillId="3" borderId="0" xfId="4" applyNumberFormat="1" applyFont="1" applyFill="1" applyAlignment="1">
      <alignment vertical="center"/>
    </xf>
    <xf numFmtId="177" fontId="14" fillId="3" borderId="0" xfId="4" applyNumberFormat="1" applyFont="1" applyFill="1" applyAlignment="1">
      <alignment vertical="center"/>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0"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79"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4" fontId="34" fillId="0" borderId="0" xfId="0" applyNumberFormat="1" applyFont="1"/>
    <xf numFmtId="0" fontId="7" fillId="0" borderId="0" xfId="0" applyFont="1" applyFill="1"/>
    <xf numFmtId="43" fontId="7" fillId="0" borderId="0" xfId="0" applyNumberFormat="1" applyFont="1" applyFill="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0" fontId="24" fillId="0" borderId="0" xfId="0"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37"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3" fillId="0" borderId="0" xfId="4" applyNumberFormat="1" applyFont="1" applyAlignment="1">
      <alignment horizontal="center" vertical="center" shrinkToFit="1"/>
    </xf>
    <xf numFmtId="177" fontId="39"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3" fillId="0" borderId="11" xfId="3" applyNumberFormat="1" applyFont="1" applyFill="1" applyBorder="1" applyAlignment="1">
      <alignment horizontal="right" vertical="center" wrapText="1"/>
    </xf>
    <xf numFmtId="177" fontId="3" fillId="0" borderId="10" xfId="3" applyNumberFormat="1" applyFont="1" applyFill="1" applyBorder="1" applyAlignment="1">
      <alignment horizontal="right" vertical="center" wrapText="1"/>
    </xf>
    <xf numFmtId="177" fontId="39"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177" fontId="9" fillId="0" borderId="4" xfId="4" applyNumberFormat="1" applyFont="1" applyBorder="1" applyAlignment="1">
      <alignment vertical="center" wrapText="1"/>
    </xf>
    <xf numFmtId="177" fontId="3" fillId="0" borderId="12" xfId="3" applyNumberFormat="1" applyFont="1" applyFill="1" applyBorder="1" applyAlignment="1">
      <alignment horizontal="right" vertical="center" wrapText="1"/>
    </xf>
    <xf numFmtId="177" fontId="3" fillId="0" borderId="14" xfId="3" applyNumberFormat="1" applyFont="1" applyFill="1" applyBorder="1" applyAlignment="1">
      <alignment horizontal="right" vertical="center" wrapText="1"/>
    </xf>
    <xf numFmtId="177" fontId="3" fillId="0" borderId="15" xfId="3" applyNumberFormat="1" applyFont="1" applyFill="1" applyBorder="1" applyAlignment="1">
      <alignment horizontal="right" vertical="center" wrapText="1"/>
    </xf>
    <xf numFmtId="177" fontId="39"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3" fillId="0" borderId="19" xfId="3" applyNumberFormat="1" applyFont="1" applyFill="1" applyBorder="1" applyAlignment="1">
      <alignment horizontal="right" vertical="center" wrapText="1"/>
    </xf>
    <xf numFmtId="177" fontId="39" fillId="0" borderId="9" xfId="3" applyNumberFormat="1" applyFont="1" applyFill="1" applyBorder="1" applyAlignment="1">
      <alignment horizontal="right" vertical="center" wrapText="1"/>
    </xf>
    <xf numFmtId="177" fontId="40" fillId="0" borderId="0" xfId="4" applyNumberFormat="1" applyFont="1" applyAlignment="1">
      <alignment vertical="center"/>
    </xf>
    <xf numFmtId="177" fontId="40" fillId="0" borderId="0" xfId="2" applyNumberFormat="1" applyFont="1" applyAlignment="1">
      <alignment vertical="center"/>
    </xf>
    <xf numFmtId="43" fontId="41" fillId="0" borderId="0" xfId="3" applyFont="1" applyFill="1" applyAlignment="1">
      <alignment vertical="center"/>
    </xf>
    <xf numFmtId="43" fontId="42" fillId="0" borderId="0" xfId="3" applyFont="1" applyFill="1" applyAlignment="1">
      <alignment vertical="center"/>
    </xf>
    <xf numFmtId="43" fontId="37" fillId="0" borderId="0" xfId="1" applyFont="1" applyAlignment="1">
      <alignment vertical="center"/>
    </xf>
    <xf numFmtId="43" fontId="37"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26" fillId="0" borderId="0" xfId="0" applyFont="1" applyBorder="1" applyAlignment="1">
      <alignment vertical="center"/>
    </xf>
    <xf numFmtId="4" fontId="45" fillId="0" borderId="0" xfId="0" applyNumberFormat="1" applyFont="1" applyBorder="1" applyAlignment="1">
      <alignment horizontal="right" vertical="center" wrapText="1"/>
    </xf>
    <xf numFmtId="4" fontId="45" fillId="0" borderId="0" xfId="0" applyNumberFormat="1" applyFont="1" applyBorder="1" applyAlignment="1">
      <alignment horizontal="right" vertical="center"/>
    </xf>
    <xf numFmtId="0" fontId="45" fillId="0" borderId="0" xfId="0" applyFont="1" applyBorder="1" applyAlignment="1">
      <alignment horizontal="right" vertical="center"/>
    </xf>
    <xf numFmtId="4" fontId="44" fillId="0" borderId="0" xfId="0" applyNumberFormat="1" applyFont="1" applyBorder="1" applyAlignment="1">
      <alignment horizontal="right" vertical="center" wrapText="1"/>
    </xf>
    <xf numFmtId="4" fontId="44"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9" fillId="0" borderId="4" xfId="2" applyNumberFormat="1" applyFont="1" applyBorder="1" applyAlignment="1">
      <alignment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3" xfId="2" applyNumberFormat="1" applyFont="1" applyBorder="1" applyAlignment="1">
      <alignment vertical="center" wrapText="1" shrinkToFit="1"/>
    </xf>
    <xf numFmtId="177" fontId="16" fillId="0" borderId="13" xfId="2" applyNumberFormat="1" applyFont="1" applyBorder="1" applyAlignment="1" applyProtection="1">
      <alignment horizontal="center" vertical="center" shrinkToFit="1"/>
      <protection locked="0"/>
    </xf>
    <xf numFmtId="177" fontId="17" fillId="0" borderId="13"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44" fontId="7" fillId="0" borderId="10" xfId="1" applyNumberFormat="1" applyFont="1" applyFill="1" applyBorder="1" applyAlignment="1">
      <alignment horizontal="left" vertical="top" wrapText="1"/>
    </xf>
    <xf numFmtId="43" fontId="27" fillId="0" borderId="10"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177" fontId="9" fillId="0" borderId="4" xfId="2" applyNumberFormat="1" applyFont="1" applyBorder="1" applyAlignment="1">
      <alignment vertical="center" wrapText="1"/>
    </xf>
    <xf numFmtId="10" fontId="14" fillId="0" borderId="0" xfId="6" applyNumberFormat="1" applyFont="1" applyAlignment="1">
      <alignment vertical="center"/>
    </xf>
    <xf numFmtId="43" fontId="10" fillId="2" borderId="5" xfId="1" applyFont="1" applyFill="1" applyBorder="1" applyAlignment="1">
      <alignment horizontal="center" vertical="center"/>
    </xf>
    <xf numFmtId="43" fontId="49" fillId="0" borderId="5" xfId="1" applyFont="1" applyFill="1" applyBorder="1" applyAlignment="1"/>
    <xf numFmtId="43" fontId="51" fillId="0" borderId="5" xfId="1" applyFont="1" applyFill="1" applyBorder="1" applyAlignment="1"/>
    <xf numFmtId="43" fontId="52" fillId="0" borderId="0" xfId="1" applyFont="1" applyAlignment="1">
      <alignment vertical="center"/>
    </xf>
    <xf numFmtId="177" fontId="52" fillId="0" borderId="0" xfId="2" applyNumberFormat="1" applyFont="1" applyAlignment="1">
      <alignment vertical="center"/>
    </xf>
    <xf numFmtId="177" fontId="17" fillId="0" borderId="20" xfId="2" applyNumberFormat="1" applyFont="1" applyBorder="1" applyAlignment="1">
      <alignment horizontal="center" vertical="center" shrinkToFit="1"/>
    </xf>
    <xf numFmtId="177" fontId="17" fillId="0" borderId="21" xfId="3" applyNumberFormat="1" applyFont="1" applyBorder="1" applyAlignment="1">
      <alignment horizontal="right" vertical="center" shrinkToFit="1"/>
    </xf>
    <xf numFmtId="177" fontId="16" fillId="0" borderId="21" xfId="3" applyNumberFormat="1" applyFont="1" applyBorder="1" applyAlignment="1">
      <alignment horizontal="right" vertical="center" shrinkToFit="1"/>
    </xf>
    <xf numFmtId="177" fontId="17" fillId="0" borderId="21" xfId="2" applyNumberFormat="1" applyFont="1" applyBorder="1" applyAlignment="1">
      <alignment horizontal="right" vertical="center" shrinkToFit="1"/>
    </xf>
    <xf numFmtId="177" fontId="16" fillId="0" borderId="21" xfId="2" applyNumberFormat="1" applyFont="1" applyBorder="1" applyAlignment="1">
      <alignment horizontal="right" vertical="center" shrinkToFit="1"/>
    </xf>
    <xf numFmtId="177" fontId="17" fillId="0" borderId="22" xfId="2" applyNumberFormat="1" applyFont="1" applyBorder="1" applyAlignment="1">
      <alignment horizontal="right" vertical="center" shrinkToFit="1"/>
    </xf>
    <xf numFmtId="177" fontId="16" fillId="0" borderId="21" xfId="4" applyNumberFormat="1" applyFont="1" applyBorder="1" applyAlignment="1">
      <alignment horizontal="right" vertical="center"/>
    </xf>
    <xf numFmtId="177" fontId="16" fillId="0" borderId="21" xfId="3" applyNumberFormat="1" applyFont="1" applyBorder="1" applyAlignment="1" applyProtection="1">
      <alignment horizontal="right" vertical="center"/>
      <protection locked="0"/>
    </xf>
    <xf numFmtId="177" fontId="17" fillId="0" borderId="21" xfId="3" applyNumberFormat="1" applyFont="1" applyBorder="1" applyAlignment="1" applyProtection="1">
      <alignment horizontal="right" vertical="center"/>
      <protection locked="0"/>
    </xf>
    <xf numFmtId="177" fontId="16" fillId="0" borderId="21" xfId="4" applyNumberFormat="1" applyFont="1" applyBorder="1" applyAlignment="1" applyProtection="1">
      <alignment horizontal="right" vertical="center"/>
      <protection locked="0"/>
    </xf>
    <xf numFmtId="177" fontId="17" fillId="0" borderId="22" xfId="3" applyNumberFormat="1" applyFont="1" applyBorder="1" applyAlignment="1" applyProtection="1">
      <alignment horizontal="right" vertical="center"/>
      <protection locked="0"/>
    </xf>
    <xf numFmtId="9" fontId="19" fillId="0" borderId="0" xfId="6" applyFont="1" applyAlignment="1">
      <alignment vertical="center"/>
    </xf>
    <xf numFmtId="10" fontId="19" fillId="0" borderId="0" xfId="6" applyNumberFormat="1" applyFont="1" applyAlignment="1">
      <alignment vertical="center"/>
    </xf>
    <xf numFmtId="9" fontId="14" fillId="0" borderId="0" xfId="6" applyFont="1" applyAlignment="1">
      <alignment vertical="center"/>
    </xf>
    <xf numFmtId="177" fontId="18" fillId="0" borderId="5" xfId="4" applyNumberFormat="1" applyFont="1" applyBorder="1" applyAlignment="1">
      <alignment horizontal="center" vertical="center" wrapText="1" shrinkToFit="1"/>
    </xf>
    <xf numFmtId="177" fontId="17" fillId="0" borderId="5" xfId="3" applyNumberFormat="1" applyFont="1" applyBorder="1" applyAlignment="1">
      <alignment horizontal="right" vertical="center" shrinkToFit="1"/>
    </xf>
    <xf numFmtId="177" fontId="16" fillId="0" borderId="5" xfId="3" applyNumberFormat="1" applyFont="1" applyBorder="1" applyAlignment="1">
      <alignment horizontal="right" vertical="center" shrinkToFit="1"/>
    </xf>
    <xf numFmtId="177" fontId="17" fillId="0" borderId="2" xfId="2" applyNumberFormat="1" applyFont="1" applyBorder="1" applyAlignment="1">
      <alignment horizontal="center" vertical="center" shrinkToFit="1"/>
    </xf>
    <xf numFmtId="177" fontId="17" fillId="0" borderId="8" xfId="2" applyNumberFormat="1" applyFont="1" applyBorder="1" applyAlignment="1">
      <alignment horizontal="right" vertical="center" shrinkToFit="1"/>
    </xf>
    <xf numFmtId="177" fontId="16" fillId="0" borderId="5" xfId="4" applyNumberFormat="1" applyFont="1" applyBorder="1" applyAlignment="1" applyProtection="1">
      <alignment horizontal="right" vertical="center"/>
      <protection locked="0"/>
    </xf>
    <xf numFmtId="177" fontId="16" fillId="0" borderId="5" xfId="3" applyNumberFormat="1" applyFont="1" applyBorder="1" applyAlignment="1" applyProtection="1">
      <alignment horizontal="right" vertical="center"/>
      <protection locked="0"/>
    </xf>
    <xf numFmtId="177" fontId="16" fillId="3" borderId="5" xfId="3" applyNumberFormat="1" applyFont="1" applyFill="1" applyBorder="1" applyAlignment="1" applyProtection="1">
      <alignment horizontal="right" vertical="center"/>
      <protection locked="0"/>
    </xf>
    <xf numFmtId="177" fontId="17" fillId="0" borderId="5" xfId="3" applyNumberFormat="1" applyFont="1" applyBorder="1" applyAlignment="1" applyProtection="1">
      <alignment horizontal="right" vertical="center"/>
      <protection locked="0"/>
    </xf>
    <xf numFmtId="177" fontId="17" fillId="0" borderId="8" xfId="3" applyNumberFormat="1" applyFont="1" applyBorder="1" applyAlignment="1" applyProtection="1">
      <alignment horizontal="right" vertical="center"/>
      <protection locked="0"/>
    </xf>
    <xf numFmtId="177" fontId="39" fillId="0" borderId="5" xfId="3" applyNumberFormat="1" applyFont="1" applyFill="1" applyBorder="1" applyAlignment="1">
      <alignment horizontal="center" vertical="center" wrapText="1"/>
    </xf>
    <xf numFmtId="43" fontId="50" fillId="5" borderId="5" xfId="3" applyFont="1" applyFill="1" applyBorder="1" applyAlignment="1">
      <alignment horizontal="right" vertical="center"/>
    </xf>
    <xf numFmtId="4" fontId="50" fillId="5" borderId="5" xfId="4" applyNumberFormat="1" applyFont="1" applyFill="1" applyBorder="1" applyAlignment="1">
      <alignment horizontal="right" vertical="center"/>
    </xf>
    <xf numFmtId="177" fontId="39" fillId="0" borderId="0" xfId="4" applyNumberFormat="1" applyFont="1" applyBorder="1" applyAlignment="1">
      <alignment horizontal="right" vertical="center"/>
    </xf>
    <xf numFmtId="177" fontId="39" fillId="0" borderId="8" xfId="3" applyNumberFormat="1" applyFont="1" applyFill="1" applyBorder="1" applyAlignment="1">
      <alignment horizontal="right" vertical="center" wrapText="1"/>
    </xf>
    <xf numFmtId="177" fontId="9" fillId="0" borderId="0" xfId="2" applyNumberFormat="1" applyFont="1" applyAlignment="1">
      <alignment horizontal="right" vertical="center"/>
    </xf>
    <xf numFmtId="43" fontId="27" fillId="3" borderId="5" xfId="1" applyFont="1" applyFill="1" applyBorder="1" applyProtection="1">
      <alignment vertical="center"/>
      <protection hidden="1"/>
    </xf>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46"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4" fontId="9" fillId="0" borderId="0" xfId="2" applyNumberFormat="1" applyFont="1" applyBorder="1" applyAlignment="1">
      <alignment horizontal="right" vertical="center"/>
    </xf>
    <xf numFmtId="14" fontId="16" fillId="0" borderId="0" xfId="2" applyNumberFormat="1" applyFont="1" applyBorder="1" applyAlignment="1">
      <alignment horizontal="right" vertical="center"/>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53" fillId="0" borderId="0" xfId="4" applyNumberFormat="1" applyFont="1" applyAlignment="1">
      <alignment horizontal="left" vertical="center"/>
    </xf>
    <xf numFmtId="177" fontId="39" fillId="0" borderId="0" xfId="4" applyNumberFormat="1" applyFont="1" applyAlignment="1">
      <alignment horizontal="left" vertical="center"/>
    </xf>
    <xf numFmtId="177" fontId="18" fillId="0" borderId="5" xfId="4" applyNumberFormat="1" applyFont="1" applyBorder="1" applyAlignment="1">
      <alignment horizontal="center" vertical="center" wrapText="1" shrinkToFit="1"/>
    </xf>
    <xf numFmtId="177" fontId="18" fillId="0" borderId="12" xfId="4" applyNumberFormat="1" applyFont="1" applyBorder="1" applyAlignment="1">
      <alignment horizontal="center" vertical="center" wrapText="1" shrinkToFit="1"/>
    </xf>
    <xf numFmtId="177" fontId="39" fillId="0" borderId="13" xfId="4" applyNumberFormat="1" applyFont="1" applyBorder="1" applyAlignment="1">
      <alignment horizontal="center" vertical="center" wrapText="1" shrinkToFit="1"/>
    </xf>
    <xf numFmtId="177" fontId="39" fillId="0" borderId="5" xfId="4" applyNumberFormat="1" applyFont="1" applyBorder="1" applyAlignment="1">
      <alignment horizontal="center" vertical="center" wrapText="1" shrinkToFit="1"/>
    </xf>
    <xf numFmtId="177" fontId="18" fillId="0" borderId="5" xfId="4" applyNumberFormat="1" applyFont="1" applyBorder="1" applyAlignment="1">
      <alignment horizontal="center" vertical="center" wrapText="1"/>
    </xf>
    <xf numFmtId="177" fontId="39" fillId="0" borderId="5" xfId="4" applyNumberFormat="1" applyFont="1" applyBorder="1" applyAlignment="1">
      <alignment horizontal="center" vertical="center" wrapText="1"/>
    </xf>
    <xf numFmtId="177" fontId="18" fillId="0" borderId="15" xfId="4" applyNumberFormat="1" applyFont="1" applyBorder="1" applyAlignment="1">
      <alignment horizontal="center" vertical="center" wrapText="1" shrinkToFit="1"/>
    </xf>
    <xf numFmtId="177" fontId="39" fillId="0" borderId="16" xfId="4" applyNumberFormat="1" applyFont="1" applyBorder="1" applyAlignment="1">
      <alignment horizontal="center" vertical="center" wrapText="1" shrinkToFit="1"/>
    </xf>
    <xf numFmtId="177" fontId="35" fillId="0" borderId="0" xfId="4" applyNumberFormat="1" applyFont="1" applyAlignment="1">
      <alignment horizontal="center" vertical="center"/>
    </xf>
    <xf numFmtId="177" fontId="36" fillId="0" borderId="0" xfId="4" applyNumberFormat="1" applyFont="1" applyAlignment="1">
      <alignment horizontal="center" vertical="center"/>
    </xf>
    <xf numFmtId="178" fontId="38" fillId="0" borderId="0" xfId="4" applyNumberFormat="1" applyFont="1" applyAlignment="1">
      <alignment horizontal="center" vertical="center"/>
    </xf>
    <xf numFmtId="177" fontId="39" fillId="0" borderId="1" xfId="4" applyNumberFormat="1" applyFont="1" applyBorder="1" applyAlignment="1">
      <alignment horizontal="center" vertical="center"/>
    </xf>
    <xf numFmtId="177" fontId="39" fillId="0" borderId="4" xfId="4" applyNumberFormat="1" applyFont="1" applyBorder="1" applyAlignment="1">
      <alignment horizontal="center" vertical="center"/>
    </xf>
    <xf numFmtId="177" fontId="39" fillId="0" borderId="2" xfId="4" applyNumberFormat="1" applyFont="1" applyBorder="1" applyAlignment="1">
      <alignment horizontal="center" vertical="center"/>
    </xf>
    <xf numFmtId="177" fontId="39" fillId="0" borderId="18" xfId="4" applyNumberFormat="1" applyFont="1" applyBorder="1" applyAlignment="1">
      <alignment horizontal="center" vertical="center"/>
    </xf>
    <xf numFmtId="177" fontId="39" fillId="0" borderId="17" xfId="4" applyNumberFormat="1" applyFont="1" applyBorder="1" applyAlignment="1">
      <alignment horizontal="center" vertical="center"/>
    </xf>
    <xf numFmtId="177" fontId="39" fillId="0" borderId="3" xfId="4" applyNumberFormat="1" applyFont="1" applyBorder="1" applyAlignment="1">
      <alignment horizontal="center" vertical="center"/>
    </xf>
    <xf numFmtId="177" fontId="18" fillId="0" borderId="13" xfId="4" applyNumberFormat="1" applyFont="1" applyBorder="1" applyAlignment="1">
      <alignment horizontal="center" vertical="center" wrapText="1" shrinkToFit="1"/>
    </xf>
    <xf numFmtId="177" fontId="18" fillId="0" borderId="6" xfId="4" applyNumberFormat="1" applyFont="1" applyBorder="1" applyAlignment="1">
      <alignment horizontal="center" vertical="center" wrapText="1"/>
    </xf>
    <xf numFmtId="177" fontId="39" fillId="0" borderId="6" xfId="4" applyNumberFormat="1" applyFont="1" applyBorder="1" applyAlignment="1">
      <alignment horizontal="center" vertical="center" wrapText="1"/>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theme" Target="theme/theme1.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64" Type="http://schemas.openxmlformats.org/officeDocument/2006/relationships/externalLink" Target="externalLinks/externalLink1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 val="BALANCE SHEET"/>
      <sheetName val="_x005f_x005f_x005f_x001f_0-BS_x"/>
      <sheetName val="_x005f_x001f_0-BS_x"/>
      <sheetName val="设定"/>
      <sheetName val="订单"/>
      <sheetName val="101"/>
      <sheetName val="订单418"/>
      <sheetName val="应收账龄BS.01"/>
      <sheetName val="湖南湘潭应付个人明细帐"/>
      <sheetName val="累计1"/>
      <sheetName val="收入分析"/>
      <sheetName val="PBC"/>
      <sheetName val="可供出售金融资产Dy"/>
      <sheetName val="构筑物5-1-2"/>
      <sheetName val="财务成本"/>
      <sheetName val="KOR"/>
      <sheetName val="集团内交易"/>
      <sheetName val="1007"/>
      <sheetName val="12月中旬 (2)"/>
      <sheetName val="内部购进明细表"/>
      <sheetName val="银行存款Dy"/>
      <sheetName val="应收利息Dy"/>
      <sheetName val="分录"/>
      <sheetName val="短期投资Dy"/>
      <sheetName val="货币资金Dy"/>
      <sheetName val="原材料抽查表"/>
      <sheetName val="A8-4"/>
      <sheetName val="参数"/>
      <sheetName val="_REF!"/>
      <sheetName val="成仓档"/>
      <sheetName val="12(762mm)套管"/>
      <sheetName val="2070"/>
      <sheetName val="2060"/>
      <sheetName val="2090"/>
      <sheetName val="2160"/>
      <sheetName val="3050"/>
      <sheetName val="2180"/>
      <sheetName val="2080"/>
      <sheetName val="3010"/>
      <sheetName val="2161"/>
      <sheetName val="2190"/>
      <sheetName val="3200"/>
      <sheetName val="2130"/>
      <sheetName val="3150"/>
      <sheetName val="3120"/>
      <sheetName val="2110"/>
      <sheetName val="2120"/>
      <sheetName val="3130"/>
      <sheetName val="2220"/>
      <sheetName val="2002-07"/>
      <sheetName val="TB-累1"/>
      <sheetName val="TB-累2"/>
      <sheetName val="TB-当2"/>
      <sheetName val="2003data"/>
      <sheetName val="Within"/>
      <sheetName val="112月费用明细归类表-3188"/>
      <sheetName val="11111111"/>
      <sheetName val="H2-1"/>
      <sheetName val="FDREPORT"/>
      <sheetName val="I3"/>
      <sheetName val="收回以前年度已స_x005f_x0000__x005f_x0000__x005f_x0000_Ԁ_"/>
      <sheetName val="_x005f_x0000_â "/>
      <sheetName val="表外项目_x005f_x005f_x005f_x005f_x005f_x005f_x005f_x005f_x0"/>
      <sheetName val="_x005f_x0000__x005f_x0000_"/>
      <sheetName val="계획"/>
      <sheetName val="已审CF"/>
      <sheetName val="报表11"/>
      <sheetName val="외화"/>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view="pageBreakPreview" zoomScaleNormal="100" zoomScaleSheetLayoutView="100" workbookViewId="0">
      <selection activeCell="H9" sqref="H9"/>
    </sheetView>
  </sheetViews>
  <sheetFormatPr defaultColWidth="9.125" defaultRowHeight="15.75"/>
  <cols>
    <col min="1" max="1" width="40" style="6" customWidth="1"/>
    <col min="2" max="2" width="11.25" style="15" hidden="1" customWidth="1"/>
    <col min="3" max="4" width="17.5" style="15" customWidth="1"/>
    <col min="5" max="5" width="15.125" style="6" bestFit="1" customWidth="1"/>
    <col min="6" max="6" width="16.25" style="85" customWidth="1"/>
    <col min="7" max="7" width="14.375" style="6" bestFit="1" customWidth="1"/>
    <col min="8" max="8" width="15.125" style="6" customWidth="1"/>
    <col min="9" max="16384" width="9.125" style="6"/>
  </cols>
  <sheetData>
    <row r="1" spans="1:7" ht="30" customHeight="1">
      <c r="A1" s="259" t="s">
        <v>643</v>
      </c>
      <c r="B1" s="260"/>
      <c r="C1" s="260"/>
      <c r="D1" s="260"/>
      <c r="E1" s="44" t="s">
        <v>493</v>
      </c>
      <c r="F1" s="77">
        <f>C47-'资产负债表（续）'!C57</f>
        <v>0</v>
      </c>
      <c r="G1" s="77">
        <f>D47-'资产负债表（续）'!D57</f>
        <v>0</v>
      </c>
    </row>
    <row r="2" spans="1:7" ht="17.25" customHeight="1">
      <c r="A2" s="261">
        <v>44196</v>
      </c>
      <c r="B2" s="261"/>
      <c r="C2" s="261"/>
      <c r="D2" s="261"/>
    </row>
    <row r="3" spans="1:7" s="8" customFormat="1" ht="22.5" customHeight="1" thickBot="1">
      <c r="A3" s="104" t="s">
        <v>651</v>
      </c>
      <c r="B3" s="262"/>
      <c r="C3" s="262"/>
      <c r="D3" s="7" t="s">
        <v>215</v>
      </c>
      <c r="F3" s="86"/>
    </row>
    <row r="4" spans="1:7" s="9" customFormat="1" ht="18" customHeight="1">
      <c r="A4" s="180" t="s">
        <v>216</v>
      </c>
      <c r="B4" s="181" t="s">
        <v>217</v>
      </c>
      <c r="C4" s="182" t="s">
        <v>129</v>
      </c>
      <c r="D4" s="183" t="s">
        <v>218</v>
      </c>
      <c r="E4" s="83"/>
      <c r="F4" s="83"/>
    </row>
    <row r="5" spans="1:7" s="11" customFormat="1" ht="18" customHeight="1">
      <c r="A5" s="184" t="s">
        <v>219</v>
      </c>
      <c r="B5" s="10"/>
      <c r="C5" s="10"/>
      <c r="D5" s="185"/>
      <c r="E5" s="84"/>
      <c r="F5" s="84"/>
    </row>
    <row r="6" spans="1:7" s="11" customFormat="1" ht="18" customHeight="1">
      <c r="A6" s="186" t="s">
        <v>220</v>
      </c>
      <c r="B6" s="10"/>
      <c r="C6" s="38">
        <f>'TB-本期'!AC7</f>
        <v>990000</v>
      </c>
      <c r="D6" s="187">
        <f>'TB-上期'!AC7</f>
        <v>1000000</v>
      </c>
      <c r="E6" s="84">
        <v>0</v>
      </c>
      <c r="F6" s="85"/>
    </row>
    <row r="7" spans="1:7" s="11" customFormat="1" ht="18" hidden="1" customHeight="1">
      <c r="A7" s="186" t="s">
        <v>221</v>
      </c>
      <c r="B7" s="10"/>
      <c r="C7" s="38">
        <f>'TB-本期'!AC8</f>
        <v>0</v>
      </c>
      <c r="D7" s="187">
        <f>'TB-上期'!AC8</f>
        <v>0</v>
      </c>
      <c r="E7" s="84"/>
      <c r="F7" s="84"/>
    </row>
    <row r="8" spans="1:7" s="11" customFormat="1" ht="18" hidden="1" customHeight="1">
      <c r="A8" s="186" t="s">
        <v>222</v>
      </c>
      <c r="B8" s="10"/>
      <c r="C8" s="38">
        <f>'TB-本期'!AC9</f>
        <v>0</v>
      </c>
      <c r="D8" s="187">
        <f>'TB-上期'!AC9</f>
        <v>0</v>
      </c>
      <c r="E8" s="84"/>
      <c r="F8" s="84"/>
    </row>
    <row r="9" spans="1:7" s="11" customFormat="1" ht="18" customHeight="1">
      <c r="A9" s="221" t="s">
        <v>620</v>
      </c>
      <c r="B9" s="10"/>
      <c r="C9" s="38">
        <f>'TB-本期'!AC10</f>
        <v>0</v>
      </c>
      <c r="D9" s="187">
        <f>'TB-上期'!AC10</f>
        <v>0</v>
      </c>
      <c r="E9" s="84"/>
      <c r="F9" s="84"/>
    </row>
    <row r="10" spans="1:7" s="11" customFormat="1" ht="18" customHeight="1">
      <c r="A10" s="186" t="s">
        <v>223</v>
      </c>
      <c r="B10" s="10"/>
      <c r="C10" s="38">
        <f>'TB-本期'!AC11</f>
        <v>0</v>
      </c>
      <c r="D10" s="187">
        <f>'TB-上期'!AC11</f>
        <v>0</v>
      </c>
      <c r="E10" s="84"/>
      <c r="F10" s="84"/>
      <c r="G10" s="37"/>
    </row>
    <row r="11" spans="1:7" s="11" customFormat="1" ht="18" customHeight="1">
      <c r="A11" s="188" t="s">
        <v>502</v>
      </c>
      <c r="B11" s="10"/>
      <c r="C11" s="38">
        <f>'TB-本期'!AC12</f>
        <v>0</v>
      </c>
      <c r="D11" s="187">
        <f>'TB-上期'!AC12</f>
        <v>0</v>
      </c>
      <c r="E11" s="84">
        <v>0</v>
      </c>
      <c r="F11" s="84"/>
      <c r="G11" s="37"/>
    </row>
    <row r="12" spans="1:7" s="11" customFormat="1" ht="18" customHeight="1">
      <c r="A12" s="188" t="s">
        <v>504</v>
      </c>
      <c r="B12" s="10"/>
      <c r="C12" s="38">
        <f>'TB-本期'!AC15</f>
        <v>0</v>
      </c>
      <c r="D12" s="187">
        <f>'TB-上期'!AC15</f>
        <v>0</v>
      </c>
      <c r="E12" s="84">
        <v>-2.0954757928848267E-9</v>
      </c>
      <c r="F12" s="85"/>
      <c r="G12" s="37"/>
    </row>
    <row r="13" spans="1:7" s="11" customFormat="1" ht="18" customHeight="1">
      <c r="A13" s="188" t="s">
        <v>621</v>
      </c>
      <c r="B13" s="10"/>
      <c r="C13" s="38">
        <f>'TB-本期'!AC16</f>
        <v>0</v>
      </c>
      <c r="D13" s="187">
        <f>'TB-上期'!AC16</f>
        <v>0</v>
      </c>
      <c r="E13" s="84"/>
      <c r="F13" s="85"/>
      <c r="G13" s="37"/>
    </row>
    <row r="14" spans="1:7" s="11" customFormat="1" ht="18" customHeight="1">
      <c r="A14" s="186" t="s">
        <v>224</v>
      </c>
      <c r="B14" s="10"/>
      <c r="C14" s="38">
        <f>'TB-本期'!AC17</f>
        <v>0</v>
      </c>
      <c r="D14" s="187">
        <f>'TB-上期'!AC17</f>
        <v>0</v>
      </c>
      <c r="E14" s="84">
        <v>0</v>
      </c>
      <c r="F14" s="85"/>
      <c r="G14" s="37"/>
    </row>
    <row r="15" spans="1:7" s="11" customFormat="1" ht="18" hidden="1" customHeight="1">
      <c r="A15" s="186" t="s">
        <v>225</v>
      </c>
      <c r="B15" s="10"/>
      <c r="C15" s="38">
        <f>'TB-本期'!AC18</f>
        <v>0</v>
      </c>
      <c r="D15" s="187">
        <f>'TB-上期'!AC18</f>
        <v>0</v>
      </c>
      <c r="E15" s="84"/>
      <c r="F15" s="140"/>
    </row>
    <row r="16" spans="1:7" s="11" customFormat="1" ht="18" hidden="1" customHeight="1">
      <c r="A16" s="186" t="s">
        <v>226</v>
      </c>
      <c r="B16" s="10"/>
      <c r="C16" s="38">
        <f>'TB-本期'!AC19</f>
        <v>0</v>
      </c>
      <c r="D16" s="187">
        <f>'TB-上期'!AC19</f>
        <v>0</v>
      </c>
      <c r="E16" s="84"/>
      <c r="F16" s="84"/>
    </row>
    <row r="17" spans="1:6" s="11" customFormat="1" ht="18" hidden="1" customHeight="1">
      <c r="A17" s="186" t="s">
        <v>227</v>
      </c>
      <c r="B17" s="10"/>
      <c r="C17" s="38">
        <f>'TB-本期'!AC20</f>
        <v>0</v>
      </c>
      <c r="D17" s="187">
        <f>'TB-上期'!AC20</f>
        <v>0</v>
      </c>
      <c r="E17" s="84"/>
      <c r="F17" s="84"/>
    </row>
    <row r="18" spans="1:6" s="11" customFormat="1" ht="18" customHeight="1">
      <c r="A18" s="186" t="s">
        <v>228</v>
      </c>
      <c r="B18" s="10"/>
      <c r="C18" s="38">
        <f>'TB-本期'!AC23</f>
        <v>0</v>
      </c>
      <c r="D18" s="187">
        <f>'TB-上期'!AC23</f>
        <v>0</v>
      </c>
      <c r="E18" s="84">
        <v>0</v>
      </c>
      <c r="F18" s="85"/>
    </row>
    <row r="19" spans="1:6" s="11" customFormat="1" ht="18" hidden="1" customHeight="1">
      <c r="A19" s="186" t="s">
        <v>229</v>
      </c>
      <c r="B19" s="10"/>
      <c r="C19" s="38">
        <f>'TB-本期'!AC24</f>
        <v>0</v>
      </c>
      <c r="D19" s="187">
        <f>'TB-上期'!AC24</f>
        <v>0</v>
      </c>
      <c r="E19" s="84"/>
      <c r="F19" s="84"/>
    </row>
    <row r="20" spans="1:6" s="11" customFormat="1" ht="18" customHeight="1">
      <c r="A20" s="186" t="s">
        <v>230</v>
      </c>
      <c r="B20" s="10"/>
      <c r="C20" s="38">
        <f>'TB-本期'!AC27</f>
        <v>0</v>
      </c>
      <c r="D20" s="187">
        <f>'TB-上期'!AC27</f>
        <v>0</v>
      </c>
      <c r="E20" s="84">
        <v>0</v>
      </c>
      <c r="F20" s="87"/>
    </row>
    <row r="21" spans="1:6" s="11" customFormat="1" ht="18" customHeight="1">
      <c r="A21" s="188" t="s">
        <v>622</v>
      </c>
      <c r="B21" s="10"/>
      <c r="C21" s="38">
        <f>'TB-本期'!AC28</f>
        <v>0</v>
      </c>
      <c r="D21" s="187">
        <f>'TB-上期'!AC28</f>
        <v>0</v>
      </c>
      <c r="E21" s="84"/>
      <c r="F21" s="87"/>
    </row>
    <row r="22" spans="1:6" s="11" customFormat="1" ht="18" customHeight="1">
      <c r="A22" s="186" t="s">
        <v>231</v>
      </c>
      <c r="B22" s="10"/>
      <c r="C22" s="38">
        <f>'TB-本期'!AC29</f>
        <v>0</v>
      </c>
      <c r="D22" s="187">
        <f>'TB-上期'!AC29</f>
        <v>0</v>
      </c>
      <c r="E22" s="84"/>
      <c r="F22" s="84"/>
    </row>
    <row r="23" spans="1:6" s="11" customFormat="1" ht="18" customHeight="1">
      <c r="A23" s="186" t="s">
        <v>232</v>
      </c>
      <c r="B23" s="10"/>
      <c r="C23" s="38">
        <f>'TB-本期'!AC30</f>
        <v>0</v>
      </c>
      <c r="D23" s="187">
        <f>'TB-上期'!AC30</f>
        <v>0</v>
      </c>
      <c r="E23" s="84"/>
      <c r="F23" s="84"/>
    </row>
    <row r="24" spans="1:6" s="11" customFormat="1" ht="18" customHeight="1">
      <c r="A24" s="186" t="s">
        <v>233</v>
      </c>
      <c r="B24" s="10"/>
      <c r="C24" s="38">
        <f>'TB-本期'!AC31</f>
        <v>0</v>
      </c>
      <c r="D24" s="187">
        <f>'TB-上期'!AC31</f>
        <v>0</v>
      </c>
      <c r="E24" s="84"/>
      <c r="F24" s="84"/>
    </row>
    <row r="25" spans="1:6" s="11" customFormat="1" ht="18" customHeight="1">
      <c r="A25" s="189" t="s">
        <v>234</v>
      </c>
      <c r="B25" s="10"/>
      <c r="C25" s="39">
        <f>IF(SUM(C6:C24)=0,"",SUM(C6:C24))</f>
        <v>990000</v>
      </c>
      <c r="D25" s="191">
        <f>IF(SUM(D6:D24)=0,"",SUM(D6:D24))</f>
        <v>1000000</v>
      </c>
      <c r="E25" s="84"/>
      <c r="F25" s="87"/>
    </row>
    <row r="26" spans="1:6" s="11" customFormat="1" ht="18" customHeight="1">
      <c r="A26" s="184" t="s">
        <v>235</v>
      </c>
      <c r="B26" s="10"/>
      <c r="C26" s="38"/>
      <c r="D26" s="187"/>
      <c r="E26" s="84"/>
      <c r="F26" s="84"/>
    </row>
    <row r="27" spans="1:6" s="11" customFormat="1" ht="18" hidden="1" customHeight="1">
      <c r="A27" s="186" t="s">
        <v>236</v>
      </c>
      <c r="B27" s="10"/>
      <c r="C27" s="38">
        <f>'TB-本期'!AC34</f>
        <v>0</v>
      </c>
      <c r="D27" s="187">
        <f>'TB-上期'!AC34</f>
        <v>0</v>
      </c>
      <c r="E27" s="84"/>
      <c r="F27" s="84"/>
    </row>
    <row r="28" spans="1:6" s="11" customFormat="1" ht="18" customHeight="1">
      <c r="A28" s="188" t="s">
        <v>623</v>
      </c>
      <c r="B28" s="10"/>
      <c r="C28" s="38">
        <f>'TB-本期'!AC35</f>
        <v>0</v>
      </c>
      <c r="D28" s="187">
        <f>'TB-上期'!AC35</f>
        <v>0</v>
      </c>
      <c r="E28" s="84"/>
      <c r="F28" s="85"/>
    </row>
    <row r="29" spans="1:6" s="11" customFormat="1" ht="18" customHeight="1">
      <c r="A29" s="188" t="s">
        <v>624</v>
      </c>
      <c r="B29" s="10"/>
      <c r="C29" s="38">
        <f>'TB-本期'!AC36</f>
        <v>0</v>
      </c>
      <c r="D29" s="187">
        <f>'TB-上期'!AC36</f>
        <v>0</v>
      </c>
      <c r="E29" s="84"/>
      <c r="F29" s="84"/>
    </row>
    <row r="30" spans="1:6" s="11" customFormat="1" ht="18" customHeight="1">
      <c r="A30" s="186" t="s">
        <v>237</v>
      </c>
      <c r="B30" s="10"/>
      <c r="C30" s="38">
        <f>'TB-本期'!AC37</f>
        <v>0</v>
      </c>
      <c r="D30" s="187">
        <f>'TB-上期'!AC37</f>
        <v>0</v>
      </c>
      <c r="E30" s="84"/>
      <c r="F30" s="84"/>
    </row>
    <row r="31" spans="1:6" s="11" customFormat="1" ht="18" customHeight="1">
      <c r="A31" s="186" t="s">
        <v>238</v>
      </c>
      <c r="B31" s="10"/>
      <c r="C31" s="38">
        <f>'TB-本期'!AC40</f>
        <v>0</v>
      </c>
      <c r="D31" s="187">
        <f>'TB-上期'!AC40</f>
        <v>0</v>
      </c>
      <c r="E31" s="84"/>
      <c r="F31" s="85"/>
    </row>
    <row r="32" spans="1:6" s="11" customFormat="1" ht="18" customHeight="1">
      <c r="A32" s="188" t="s">
        <v>625</v>
      </c>
      <c r="B32" s="10"/>
      <c r="C32" s="38">
        <f>'TB-本期'!AC41</f>
        <v>0</v>
      </c>
      <c r="D32" s="187">
        <f>'TB-上期'!AC41</f>
        <v>0</v>
      </c>
      <c r="E32" s="84"/>
      <c r="F32" s="85"/>
    </row>
    <row r="33" spans="1:6" s="11" customFormat="1" ht="18" customHeight="1">
      <c r="A33" s="188" t="s">
        <v>626</v>
      </c>
      <c r="B33" s="10"/>
      <c r="C33" s="38">
        <f>'TB-本期'!AC42</f>
        <v>0</v>
      </c>
      <c r="D33" s="187">
        <f>'TB-上期'!AC42</f>
        <v>0</v>
      </c>
      <c r="E33" s="84"/>
      <c r="F33" s="85"/>
    </row>
    <row r="34" spans="1:6" s="11" customFormat="1" ht="18" customHeight="1">
      <c r="A34" s="186" t="s">
        <v>239</v>
      </c>
      <c r="B34" s="10"/>
      <c r="C34" s="38">
        <f>'TB-本期'!AC46</f>
        <v>0</v>
      </c>
      <c r="D34" s="187">
        <f>'TB-上期'!AC46</f>
        <v>0</v>
      </c>
      <c r="E34" s="84"/>
      <c r="F34" s="84"/>
    </row>
    <row r="35" spans="1:6" s="11" customFormat="1" ht="18" customHeight="1">
      <c r="A35" s="186" t="s">
        <v>240</v>
      </c>
      <c r="B35" s="10"/>
      <c r="C35" s="38">
        <f>'TB-本期'!AC50</f>
        <v>0</v>
      </c>
      <c r="D35" s="187">
        <f>'TB-上期'!AC50</f>
        <v>0</v>
      </c>
      <c r="E35" s="84">
        <v>0</v>
      </c>
      <c r="F35" s="85"/>
    </row>
    <row r="36" spans="1:6" s="11" customFormat="1" ht="18" customHeight="1">
      <c r="A36" s="186" t="s">
        <v>241</v>
      </c>
      <c r="B36" s="10"/>
      <c r="C36" s="38">
        <f>'TB-本期'!AC53</f>
        <v>0</v>
      </c>
      <c r="D36" s="187">
        <f>'TB-上期'!AC53</f>
        <v>0</v>
      </c>
      <c r="E36" s="84"/>
      <c r="F36" s="84"/>
    </row>
    <row r="37" spans="1:6" s="11" customFormat="1" ht="18" customHeight="1">
      <c r="A37" s="186" t="s">
        <v>242</v>
      </c>
      <c r="B37" s="10"/>
      <c r="C37" s="38">
        <f>'TB-本期'!AC54</f>
        <v>0</v>
      </c>
      <c r="D37" s="187">
        <f>'TB-上期'!AC54</f>
        <v>0</v>
      </c>
      <c r="E37" s="84"/>
      <c r="F37" s="84"/>
    </row>
    <row r="38" spans="1:6" s="11" customFormat="1" ht="18" customHeight="1">
      <c r="A38" s="186" t="s">
        <v>243</v>
      </c>
      <c r="B38" s="10"/>
      <c r="C38" s="38">
        <f>'TB-本期'!AC55</f>
        <v>0</v>
      </c>
      <c r="D38" s="187">
        <f>'TB-上期'!AC55</f>
        <v>0</v>
      </c>
      <c r="E38" s="84"/>
      <c r="F38" s="84"/>
    </row>
    <row r="39" spans="1:6" s="11" customFormat="1" ht="18" customHeight="1">
      <c r="A39" s="188" t="s">
        <v>627</v>
      </c>
      <c r="B39" s="10"/>
      <c r="C39" s="38">
        <f>'TB-本期'!AC56</f>
        <v>0</v>
      </c>
      <c r="D39" s="187">
        <f>'TB-上期'!AC56</f>
        <v>0</v>
      </c>
      <c r="E39" s="84"/>
      <c r="F39" s="84"/>
    </row>
    <row r="40" spans="1:6" s="11" customFormat="1" ht="18" customHeight="1">
      <c r="A40" s="186" t="s">
        <v>244</v>
      </c>
      <c r="B40" s="10"/>
      <c r="C40" s="38">
        <f>'TB-本期'!AC60</f>
        <v>0</v>
      </c>
      <c r="D40" s="187">
        <f>'TB-上期'!AC60</f>
        <v>0</v>
      </c>
      <c r="E40" s="84">
        <v>0</v>
      </c>
      <c r="F40" s="85"/>
    </row>
    <row r="41" spans="1:6" s="11" customFormat="1" ht="18" customHeight="1">
      <c r="A41" s="186" t="s">
        <v>245</v>
      </c>
      <c r="B41" s="10"/>
      <c r="C41" s="38">
        <f>'TB-本期'!AC61</f>
        <v>0</v>
      </c>
      <c r="D41" s="187">
        <f>'TB-上期'!AC61</f>
        <v>0</v>
      </c>
      <c r="E41" s="84"/>
      <c r="F41" s="84"/>
    </row>
    <row r="42" spans="1:6" s="11" customFormat="1" ht="18" customHeight="1">
      <c r="A42" s="186" t="s">
        <v>246</v>
      </c>
      <c r="B42" s="10"/>
      <c r="C42" s="38">
        <f>'TB-本期'!AC64</f>
        <v>0</v>
      </c>
      <c r="D42" s="187">
        <f>'TB-上期'!AC64</f>
        <v>0</v>
      </c>
      <c r="E42" s="84"/>
      <c r="F42" s="84"/>
    </row>
    <row r="43" spans="1:6" s="11" customFormat="1" ht="18" customHeight="1">
      <c r="A43" s="186" t="s">
        <v>247</v>
      </c>
      <c r="B43" s="10"/>
      <c r="C43" s="38">
        <f>'TB-本期'!AC65</f>
        <v>0</v>
      </c>
      <c r="D43" s="187">
        <f>'TB-上期'!AC65</f>
        <v>0</v>
      </c>
      <c r="E43" s="84">
        <v>0</v>
      </c>
      <c r="F43" s="84"/>
    </row>
    <row r="44" spans="1:6" s="11" customFormat="1" ht="18" customHeight="1">
      <c r="A44" s="186" t="s">
        <v>248</v>
      </c>
      <c r="B44" s="10"/>
      <c r="C44" s="38">
        <f>'TB-本期'!AC66</f>
        <v>0</v>
      </c>
      <c r="D44" s="187">
        <f>'TB-上期'!AC66</f>
        <v>0</v>
      </c>
      <c r="E44" s="84">
        <v>0</v>
      </c>
      <c r="F44" s="84"/>
    </row>
    <row r="45" spans="1:6" s="11" customFormat="1" ht="18" customHeight="1">
      <c r="A45" s="186" t="s">
        <v>249</v>
      </c>
      <c r="B45" s="10"/>
      <c r="C45" s="38">
        <f>'TB-本期'!AC67</f>
        <v>0</v>
      </c>
      <c r="D45" s="187">
        <f>'TB-上期'!AC67</f>
        <v>0</v>
      </c>
      <c r="E45" s="84">
        <v>0</v>
      </c>
      <c r="F45" s="84"/>
    </row>
    <row r="46" spans="1:6" s="11" customFormat="1" ht="18" customHeight="1">
      <c r="A46" s="189" t="s">
        <v>250</v>
      </c>
      <c r="B46" s="10"/>
      <c r="C46" s="39" t="str">
        <f>IF(SUM(C27:C45)&lt;&gt;0,SUM(C27:C45),"")</f>
        <v/>
      </c>
      <c r="D46" s="191" t="str">
        <f>IF(SUM(D27:D45)&lt;&gt;0,SUM(D27:D45),"")</f>
        <v/>
      </c>
      <c r="E46" s="84"/>
      <c r="F46" s="87"/>
    </row>
    <row r="47" spans="1:6" s="11" customFormat="1" ht="18" customHeight="1" thickBot="1">
      <c r="A47" s="192" t="s">
        <v>251</v>
      </c>
      <c r="B47" s="193" t="s">
        <v>252</v>
      </c>
      <c r="C47" s="194">
        <f>SUM(C46,C25)</f>
        <v>990000</v>
      </c>
      <c r="D47" s="195">
        <f>SUM(D46,D25)</f>
        <v>1000000</v>
      </c>
      <c r="E47" s="84"/>
      <c r="F47" s="87"/>
    </row>
    <row r="48" spans="1:6" s="11" customFormat="1" ht="22.5" customHeight="1">
      <c r="A48" s="12" t="s">
        <v>253</v>
      </c>
      <c r="B48" s="13"/>
      <c r="C48" s="14"/>
      <c r="D48" s="14"/>
      <c r="E48" s="84"/>
      <c r="F48" s="84"/>
    </row>
    <row r="50" spans="3:3">
      <c r="C50" s="82"/>
    </row>
    <row r="51" spans="3:3">
      <c r="C51" s="82"/>
    </row>
    <row r="52" spans="3:3">
      <c r="C52" s="82"/>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view="pageBreakPreview" zoomScaleNormal="90" zoomScaleSheetLayoutView="100" workbookViewId="0">
      <selection activeCell="F56" sqref="F56"/>
    </sheetView>
  </sheetViews>
  <sheetFormatPr defaultColWidth="9.125" defaultRowHeight="18" customHeight="1"/>
  <cols>
    <col min="1" max="1" width="40" style="6" customWidth="1"/>
    <col min="2" max="2" width="11.25" style="15" hidden="1" customWidth="1"/>
    <col min="3" max="4" width="17.5" style="15" customWidth="1"/>
    <col min="5" max="5" width="16.125" style="85" bestFit="1" customWidth="1"/>
    <col min="6" max="6" width="17.375" style="85"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259" t="s">
        <v>644</v>
      </c>
      <c r="B1" s="260"/>
      <c r="C1" s="260"/>
      <c r="D1" s="260"/>
    </row>
    <row r="2" spans="1:8" ht="16.5" customHeight="1">
      <c r="A2" s="261">
        <f>资产负债表!A2</f>
        <v>44196</v>
      </c>
      <c r="B2" s="261"/>
      <c r="C2" s="261"/>
      <c r="D2" s="261"/>
    </row>
    <row r="3" spans="1:8" s="8" customFormat="1" ht="19.5" customHeight="1" thickBot="1">
      <c r="A3" s="16" t="str">
        <f>资产负债表!A3</f>
        <v>编制单位：</v>
      </c>
      <c r="B3" s="263"/>
      <c r="C3" s="263"/>
      <c r="D3" s="17" t="s">
        <v>254</v>
      </c>
      <c r="E3" s="86"/>
      <c r="F3" s="86"/>
    </row>
    <row r="4" spans="1:8" s="9" customFormat="1" ht="16.5" customHeight="1">
      <c r="A4" s="196" t="s">
        <v>255</v>
      </c>
      <c r="B4" s="181" t="s">
        <v>127</v>
      </c>
      <c r="C4" s="182" t="s">
        <v>129</v>
      </c>
      <c r="D4" s="183" t="s">
        <v>218</v>
      </c>
      <c r="E4" s="83"/>
      <c r="F4" s="83"/>
    </row>
    <row r="5" spans="1:8" s="11" customFormat="1" ht="16.5" customHeight="1">
      <c r="A5" s="197" t="s">
        <v>256</v>
      </c>
      <c r="B5" s="10"/>
      <c r="C5" s="10"/>
      <c r="D5" s="185"/>
      <c r="E5" s="84"/>
      <c r="F5" s="84"/>
    </row>
    <row r="6" spans="1:8" s="11" customFormat="1" ht="16.5" customHeight="1">
      <c r="A6" s="198" t="s">
        <v>257</v>
      </c>
      <c r="B6" s="10"/>
      <c r="C6" s="38">
        <f>'TB-本期'!AC71</f>
        <v>0</v>
      </c>
      <c r="D6" s="187">
        <f>'TB-上期'!AC71</f>
        <v>0</v>
      </c>
      <c r="E6" s="84"/>
      <c r="F6" s="87"/>
      <c r="H6" s="84"/>
    </row>
    <row r="7" spans="1:8" s="11" customFormat="1" ht="16.5" hidden="1" customHeight="1">
      <c r="A7" s="198" t="s">
        <v>258</v>
      </c>
      <c r="B7" s="10"/>
      <c r="C7" s="38">
        <f>'TB-本期'!AC72</f>
        <v>0</v>
      </c>
      <c r="D7" s="187">
        <f>'TB-上期'!AC72</f>
        <v>0</v>
      </c>
      <c r="E7" s="84"/>
      <c r="F7" s="84"/>
      <c r="H7" s="84"/>
    </row>
    <row r="8" spans="1:8" s="11" customFormat="1" ht="16.5" hidden="1" customHeight="1">
      <c r="A8" s="198" t="s">
        <v>260</v>
      </c>
      <c r="B8" s="10"/>
      <c r="C8" s="38">
        <f>'TB-本期'!AC73</f>
        <v>0</v>
      </c>
      <c r="D8" s="187">
        <f>'TB-上期'!AC73</f>
        <v>0</v>
      </c>
      <c r="E8" s="84"/>
      <c r="F8" s="84"/>
      <c r="H8" s="84"/>
    </row>
    <row r="9" spans="1:8" s="11" customFormat="1" ht="16.5" customHeight="1">
      <c r="A9" s="199" t="s">
        <v>628</v>
      </c>
      <c r="B9" s="10"/>
      <c r="C9" s="38">
        <f>'TB-本期'!AC74</f>
        <v>0</v>
      </c>
      <c r="D9" s="187">
        <f>'TB-上期'!AC74</f>
        <v>0</v>
      </c>
      <c r="E9" s="84"/>
      <c r="F9" s="84"/>
      <c r="H9" s="226"/>
    </row>
    <row r="10" spans="1:8" s="11" customFormat="1" ht="16.5" customHeight="1">
      <c r="A10" s="198" t="s">
        <v>261</v>
      </c>
      <c r="B10" s="10"/>
      <c r="C10" s="38">
        <f>'TB-本期'!AC75</f>
        <v>0</v>
      </c>
      <c r="D10" s="187">
        <f>'TB-上期'!AC75</f>
        <v>0</v>
      </c>
      <c r="E10" s="84"/>
      <c r="F10" s="84"/>
      <c r="H10" s="84"/>
    </row>
    <row r="11" spans="1:8" s="11" customFormat="1" ht="16.5" customHeight="1">
      <c r="A11" s="199" t="s">
        <v>503</v>
      </c>
      <c r="B11" s="10"/>
      <c r="C11" s="38">
        <f>'TB-本期'!AC76</f>
        <v>0</v>
      </c>
      <c r="D11" s="187">
        <f>'TB-上期'!AC76</f>
        <v>0</v>
      </c>
      <c r="E11" s="84"/>
      <c r="F11" s="84"/>
      <c r="H11" s="87"/>
    </row>
    <row r="12" spans="1:8" s="11" customFormat="1" ht="16.5" customHeight="1">
      <c r="A12" s="199" t="s">
        <v>505</v>
      </c>
      <c r="B12" s="10"/>
      <c r="C12" s="38">
        <f>'TB-本期'!AC77</f>
        <v>0</v>
      </c>
      <c r="D12" s="187">
        <f>'TB-上期'!AC77</f>
        <v>0</v>
      </c>
      <c r="E12" s="84"/>
      <c r="F12" s="87"/>
      <c r="H12" s="84"/>
    </row>
    <row r="13" spans="1:8" s="11" customFormat="1" ht="16.5" customHeight="1">
      <c r="A13" s="198" t="s">
        <v>262</v>
      </c>
      <c r="B13" s="10"/>
      <c r="C13" s="38">
        <f>'TB-本期'!AC78</f>
        <v>0</v>
      </c>
      <c r="D13" s="187">
        <f>'TB-上期'!AC78</f>
        <v>0</v>
      </c>
      <c r="E13" s="84"/>
      <c r="F13" s="85"/>
      <c r="H13" s="84"/>
    </row>
    <row r="14" spans="1:8" s="11" customFormat="1" ht="16.5" customHeight="1">
      <c r="A14" s="199" t="s">
        <v>629</v>
      </c>
      <c r="B14" s="10"/>
      <c r="C14" s="38">
        <f>'TB-本期'!AC79</f>
        <v>0</v>
      </c>
      <c r="D14" s="187">
        <f>'TB-上期'!AC79</f>
        <v>0</v>
      </c>
      <c r="E14" s="84"/>
      <c r="F14" s="85"/>
      <c r="H14" s="84"/>
    </row>
    <row r="15" spans="1:8" s="11" customFormat="1" ht="16.5" hidden="1" customHeight="1">
      <c r="A15" s="198" t="s">
        <v>263</v>
      </c>
      <c r="B15" s="10"/>
      <c r="C15" s="38">
        <f>'TB-本期'!AC80</f>
        <v>0</v>
      </c>
      <c r="D15" s="187">
        <f>'TB-上期'!AC80</f>
        <v>0</v>
      </c>
      <c r="E15" s="84"/>
      <c r="F15" s="84"/>
      <c r="H15" s="84"/>
    </row>
    <row r="16" spans="1:8" s="11" customFormat="1" ht="16.5" hidden="1" customHeight="1">
      <c r="A16" s="198" t="s">
        <v>259</v>
      </c>
      <c r="B16" s="10"/>
      <c r="C16" s="38">
        <f>'TB-本期'!AC81</f>
        <v>0</v>
      </c>
      <c r="D16" s="187">
        <f>'TB-上期'!AC81</f>
        <v>0</v>
      </c>
      <c r="E16" s="84"/>
      <c r="F16" s="84"/>
      <c r="H16" s="84"/>
    </row>
    <row r="17" spans="1:8" s="11" customFormat="1" ht="16.5" hidden="1" customHeight="1">
      <c r="A17" s="198" t="s">
        <v>269</v>
      </c>
      <c r="B17" s="10"/>
      <c r="C17" s="38">
        <f>'TB-本期'!AC82</f>
        <v>0</v>
      </c>
      <c r="D17" s="187">
        <f>'TB-上期'!AC82</f>
        <v>0</v>
      </c>
      <c r="E17" s="84"/>
      <c r="F17" s="84"/>
      <c r="H17" s="84"/>
    </row>
    <row r="18" spans="1:8" s="11" customFormat="1" ht="16.5" hidden="1" customHeight="1">
      <c r="A18" s="198" t="s">
        <v>270</v>
      </c>
      <c r="B18" s="10"/>
      <c r="C18" s="38">
        <f>'TB-本期'!AC83</f>
        <v>0</v>
      </c>
      <c r="D18" s="187">
        <f>'TB-上期'!AC83</f>
        <v>0</v>
      </c>
      <c r="E18" s="84"/>
      <c r="F18" s="84"/>
      <c r="H18" s="84"/>
    </row>
    <row r="19" spans="1:8" s="11" customFormat="1" ht="16.5" customHeight="1">
      <c r="A19" s="198" t="s">
        <v>265</v>
      </c>
      <c r="B19" s="10"/>
      <c r="C19" s="38">
        <f>'TB-本期'!AC84</f>
        <v>0</v>
      </c>
      <c r="D19" s="187">
        <f>'TB-上期'!AC84</f>
        <v>0</v>
      </c>
      <c r="E19" s="84"/>
      <c r="F19" s="85"/>
      <c r="H19" s="84"/>
    </row>
    <row r="20" spans="1:8" s="11" customFormat="1" ht="16.5" customHeight="1">
      <c r="A20" s="198" t="s">
        <v>266</v>
      </c>
      <c r="B20" s="10"/>
      <c r="C20" s="38">
        <f>'TB-本期'!AC85</f>
        <v>0</v>
      </c>
      <c r="D20" s="187">
        <f>'TB-上期'!AC85</f>
        <v>0</v>
      </c>
      <c r="E20" s="84"/>
      <c r="F20" s="85"/>
      <c r="H20" s="84"/>
    </row>
    <row r="21" spans="1:8" s="11" customFormat="1" ht="16.5" customHeight="1">
      <c r="A21" s="198" t="s">
        <v>267</v>
      </c>
      <c r="B21" s="10"/>
      <c r="C21" s="38">
        <f>'TB-本期'!AC86</f>
        <v>20000</v>
      </c>
      <c r="D21" s="187">
        <f>'TB-上期'!AC86</f>
        <v>20000</v>
      </c>
      <c r="E21" s="84"/>
      <c r="F21" s="85"/>
      <c r="H21" s="84"/>
    </row>
    <row r="22" spans="1:8" s="11" customFormat="1" ht="16.5" hidden="1" customHeight="1">
      <c r="A22" s="198" t="s">
        <v>264</v>
      </c>
      <c r="B22" s="10"/>
      <c r="C22" s="38">
        <f>'TB-本期'!AC87</f>
        <v>0</v>
      </c>
      <c r="D22" s="187">
        <f>'TB-上期'!AC87</f>
        <v>0</v>
      </c>
      <c r="E22" s="84"/>
      <c r="F22" s="84"/>
      <c r="H22" s="84"/>
    </row>
    <row r="23" spans="1:8" s="11" customFormat="1" ht="16.5" hidden="1" customHeight="1">
      <c r="A23" s="198" t="s">
        <v>268</v>
      </c>
      <c r="B23" s="10"/>
      <c r="C23" s="38">
        <f>'TB-本期'!AC88</f>
        <v>0</v>
      </c>
      <c r="D23" s="187">
        <f>'TB-上期'!AC88</f>
        <v>0</v>
      </c>
      <c r="E23" s="84"/>
      <c r="F23" s="84"/>
      <c r="H23" s="84"/>
    </row>
    <row r="24" spans="1:8" s="11" customFormat="1" ht="16.5" hidden="1" customHeight="1">
      <c r="A24" s="198" t="s">
        <v>271</v>
      </c>
      <c r="B24" s="10"/>
      <c r="C24" s="38">
        <f>'TB-本期'!AC89</f>
        <v>0</v>
      </c>
      <c r="D24" s="187">
        <f>'TB-上期'!AC89</f>
        <v>0</v>
      </c>
      <c r="E24" s="84"/>
      <c r="F24" s="84"/>
      <c r="H24" s="84"/>
    </row>
    <row r="25" spans="1:8" s="11" customFormat="1" ht="16.5" customHeight="1">
      <c r="A25" s="198" t="s">
        <v>272</v>
      </c>
      <c r="B25" s="10"/>
      <c r="C25" s="38">
        <f>'TB-本期'!AC90</f>
        <v>0</v>
      </c>
      <c r="D25" s="187">
        <f>'TB-上期'!AC90</f>
        <v>0</v>
      </c>
      <c r="E25" s="84"/>
      <c r="F25" s="84"/>
      <c r="H25" s="84"/>
    </row>
    <row r="26" spans="1:8" s="11" customFormat="1" ht="16.5" customHeight="1">
      <c r="A26" s="198" t="s">
        <v>273</v>
      </c>
      <c r="B26" s="10"/>
      <c r="C26" s="38">
        <f>'TB-本期'!AC91</f>
        <v>0</v>
      </c>
      <c r="D26" s="187">
        <f>'TB-上期'!AC91</f>
        <v>0</v>
      </c>
      <c r="E26" s="84"/>
      <c r="F26" s="84"/>
      <c r="G26" s="227"/>
    </row>
    <row r="27" spans="1:8" s="11" customFormat="1" ht="16.5" customHeight="1">
      <c r="A27" s="200" t="s">
        <v>274</v>
      </c>
      <c r="B27" s="10"/>
      <c r="C27" s="39">
        <f>IF(SUM(C6:C26)&lt;&gt;0,SUM(C6:C26),"")</f>
        <v>20000</v>
      </c>
      <c r="D27" s="191">
        <f>IF(SUM(D6:D26)&lt;&gt;0,SUM(D6:D26),"")</f>
        <v>20000</v>
      </c>
      <c r="E27" s="84"/>
      <c r="F27" s="84"/>
    </row>
    <row r="28" spans="1:8" s="11" customFormat="1" ht="16.5" customHeight="1">
      <c r="A28" s="197" t="s">
        <v>275</v>
      </c>
      <c r="B28" s="10"/>
      <c r="C28" s="38"/>
      <c r="D28" s="187"/>
      <c r="E28" s="84"/>
      <c r="F28" s="84"/>
      <c r="G28" s="37"/>
    </row>
    <row r="29" spans="1:8" s="11" customFormat="1" ht="16.5" hidden="1" customHeight="1">
      <c r="A29" s="199" t="s">
        <v>632</v>
      </c>
      <c r="B29" s="10"/>
      <c r="C29" s="38">
        <f>'TB-本期'!AC95</f>
        <v>0</v>
      </c>
      <c r="D29" s="187">
        <f>'TB-上期'!AC95</f>
        <v>0</v>
      </c>
      <c r="E29" s="84"/>
      <c r="F29" s="84"/>
    </row>
    <row r="30" spans="1:8" s="11" customFormat="1" ht="16.5" customHeight="1">
      <c r="A30" s="198" t="s">
        <v>276</v>
      </c>
      <c r="B30" s="10"/>
      <c r="C30" s="38">
        <f>'TB-本期'!AC96</f>
        <v>0</v>
      </c>
      <c r="D30" s="187">
        <f>'TB-上期'!AC96</f>
        <v>0</v>
      </c>
      <c r="E30" s="84"/>
      <c r="F30" s="84"/>
    </row>
    <row r="31" spans="1:8" s="11" customFormat="1" ht="16.5" customHeight="1">
      <c r="A31" s="198" t="s">
        <v>277</v>
      </c>
      <c r="B31" s="10"/>
      <c r="C31" s="38">
        <f>'TB-本期'!AC97</f>
        <v>0</v>
      </c>
      <c r="D31" s="187">
        <f>'TB-上期'!AC97</f>
        <v>0</v>
      </c>
      <c r="E31" s="84"/>
      <c r="F31" s="84"/>
    </row>
    <row r="32" spans="1:8" s="11" customFormat="1" ht="16.5" customHeight="1">
      <c r="A32" s="198" t="s">
        <v>278</v>
      </c>
      <c r="B32" s="10"/>
      <c r="C32" s="38">
        <f>'TB-本期'!AC98</f>
        <v>0</v>
      </c>
      <c r="D32" s="187">
        <f>'TB-上期'!AC98</f>
        <v>0</v>
      </c>
      <c r="E32" s="84"/>
      <c r="F32" s="84"/>
    </row>
    <row r="33" spans="1:6" s="11" customFormat="1" ht="16.5" customHeight="1">
      <c r="A33" s="198" t="s">
        <v>279</v>
      </c>
      <c r="B33" s="10"/>
      <c r="C33" s="38">
        <f>'TB-本期'!AC99</f>
        <v>0</v>
      </c>
      <c r="D33" s="187">
        <f>'TB-上期'!AC99</f>
        <v>0</v>
      </c>
      <c r="E33" s="84"/>
      <c r="F33" s="84"/>
    </row>
    <row r="34" spans="1:6" s="11" customFormat="1" ht="16.5" customHeight="1">
      <c r="A34" s="199" t="s">
        <v>636</v>
      </c>
      <c r="B34" s="10"/>
      <c r="C34" s="38">
        <f>'TB-本期'!AC100</f>
        <v>0</v>
      </c>
      <c r="D34" s="187">
        <f>'TB-上期'!AC100</f>
        <v>0</v>
      </c>
      <c r="E34" s="84"/>
      <c r="F34" s="84"/>
    </row>
    <row r="35" spans="1:6" s="11" customFormat="1" ht="16.5" customHeight="1">
      <c r="A35" s="198" t="s">
        <v>280</v>
      </c>
      <c r="B35" s="10"/>
      <c r="C35" s="38">
        <f>'TB-本期'!AC101</f>
        <v>0</v>
      </c>
      <c r="D35" s="187">
        <f>'TB-上期'!AC101</f>
        <v>0</v>
      </c>
      <c r="E35" s="84"/>
      <c r="F35" s="84"/>
    </row>
    <row r="36" spans="1:6" s="11" customFormat="1" ht="16.5" customHeight="1">
      <c r="A36" s="198" t="s">
        <v>281</v>
      </c>
      <c r="B36" s="10"/>
      <c r="C36" s="38">
        <f>'TB-本期'!AC102</f>
        <v>0</v>
      </c>
      <c r="D36" s="187">
        <f>'TB-上期'!AC102</f>
        <v>0</v>
      </c>
      <c r="E36" s="84"/>
      <c r="F36" s="84"/>
    </row>
    <row r="37" spans="1:6" s="11" customFormat="1" ht="16.5" customHeight="1">
      <c r="A37" s="198" t="s">
        <v>282</v>
      </c>
      <c r="B37" s="10"/>
      <c r="C37" s="38">
        <f>'TB-本期'!AC103</f>
        <v>0</v>
      </c>
      <c r="D37" s="187">
        <f>'TB-上期'!AC103</f>
        <v>0</v>
      </c>
      <c r="E37" s="84"/>
      <c r="F37" s="84"/>
    </row>
    <row r="38" spans="1:6" s="11" customFormat="1" ht="16.5" customHeight="1">
      <c r="A38" s="198" t="s">
        <v>283</v>
      </c>
      <c r="B38" s="10"/>
      <c r="C38" s="38">
        <f>'TB-本期'!AC104</f>
        <v>0</v>
      </c>
      <c r="D38" s="187">
        <f>'TB-上期'!AC104</f>
        <v>0</v>
      </c>
      <c r="E38" s="84"/>
      <c r="F38" s="84"/>
    </row>
    <row r="39" spans="1:6" s="11" customFormat="1" ht="16.5" customHeight="1">
      <c r="A39" s="198" t="s">
        <v>284</v>
      </c>
      <c r="B39" s="10"/>
      <c r="C39" s="38">
        <f>'TB-本期'!AC105</f>
        <v>0</v>
      </c>
      <c r="D39" s="187">
        <f>'TB-上期'!AC105</f>
        <v>0</v>
      </c>
      <c r="E39" s="84"/>
      <c r="F39" s="84"/>
    </row>
    <row r="40" spans="1:6" s="11" customFormat="1" ht="16.5" customHeight="1">
      <c r="A40" s="200" t="s">
        <v>285</v>
      </c>
      <c r="B40" s="10"/>
      <c r="C40" s="39" t="str">
        <f>IF((SUM(C29:C39)-C33-C32)&lt;&gt;0,(SUM(C29:C39)-C32-C33),"")</f>
        <v/>
      </c>
      <c r="D40" s="191" t="str">
        <f>IF((SUM(D29:D39)-D33-D32)&lt;&gt;0,(SUM(D29:D39)-D32-D33),"")</f>
        <v/>
      </c>
      <c r="E40" s="84"/>
      <c r="F40" s="84"/>
    </row>
    <row r="41" spans="1:6" s="11" customFormat="1" ht="16.5" customHeight="1">
      <c r="A41" s="200" t="s">
        <v>286</v>
      </c>
      <c r="B41" s="10"/>
      <c r="C41" s="39">
        <f>IF(SUM(C40,C27)&lt;&gt;0,SUM(C40,C27),"")</f>
        <v>20000</v>
      </c>
      <c r="D41" s="191">
        <f>IF(SUM(D40,D27)&lt;&gt;0,SUM(D40,D27),"")</f>
        <v>20000</v>
      </c>
      <c r="E41" s="84"/>
      <c r="F41" s="84"/>
    </row>
    <row r="42" spans="1:6" s="11" customFormat="1" ht="16.5" customHeight="1">
      <c r="A42" s="197" t="s">
        <v>287</v>
      </c>
      <c r="B42" s="10"/>
      <c r="C42" s="38"/>
      <c r="D42" s="187"/>
      <c r="E42" s="84"/>
      <c r="F42" s="84"/>
    </row>
    <row r="43" spans="1:6" s="11" customFormat="1" ht="16.5" customHeight="1">
      <c r="A43" s="198" t="s">
        <v>487</v>
      </c>
      <c r="B43" s="10"/>
      <c r="C43" s="38">
        <f>'TB-本期'!AC110</f>
        <v>1000000</v>
      </c>
      <c r="D43" s="187">
        <f>'TB-上期'!AC110</f>
        <v>1000000</v>
      </c>
      <c r="E43" s="84"/>
      <c r="F43" s="85"/>
    </row>
    <row r="44" spans="1:6" s="11" customFormat="1" ht="16.5" customHeight="1">
      <c r="A44" s="198" t="s">
        <v>288</v>
      </c>
      <c r="B44" s="10"/>
      <c r="C44" s="38">
        <f>'TB-本期'!AC111</f>
        <v>0</v>
      </c>
      <c r="D44" s="187">
        <f>'TB-上期'!AC111</f>
        <v>0</v>
      </c>
      <c r="E44" s="84"/>
      <c r="F44" s="84"/>
    </row>
    <row r="45" spans="1:6" s="11" customFormat="1" ht="16.5" customHeight="1">
      <c r="A45" s="198" t="s">
        <v>278</v>
      </c>
      <c r="B45" s="10"/>
      <c r="C45" s="38">
        <f>'TB-本期'!AC112</f>
        <v>0</v>
      </c>
      <c r="D45" s="187">
        <f>'TB-上期'!AC112</f>
        <v>0</v>
      </c>
      <c r="E45" s="84"/>
      <c r="F45" s="84"/>
    </row>
    <row r="46" spans="1:6" s="11" customFormat="1" ht="16.5" customHeight="1">
      <c r="A46" s="198" t="s">
        <v>289</v>
      </c>
      <c r="B46" s="10"/>
      <c r="C46" s="38">
        <f>'TB-本期'!AC113</f>
        <v>0</v>
      </c>
      <c r="D46" s="187">
        <f>'TB-上期'!AC113</f>
        <v>0</v>
      </c>
      <c r="E46" s="84"/>
      <c r="F46" s="84"/>
    </row>
    <row r="47" spans="1:6" s="11" customFormat="1" ht="16.5" customHeight="1">
      <c r="A47" s="198" t="s">
        <v>290</v>
      </c>
      <c r="B47" s="10"/>
      <c r="C47" s="38">
        <f>'TB-本期'!AC114</f>
        <v>0</v>
      </c>
      <c r="D47" s="187">
        <f>'TB-上期'!AC114</f>
        <v>0</v>
      </c>
      <c r="E47" s="84"/>
      <c r="F47" s="87"/>
    </row>
    <row r="48" spans="1:6" s="11" customFormat="1" ht="16.5" customHeight="1">
      <c r="A48" s="198" t="s">
        <v>291</v>
      </c>
      <c r="B48" s="10"/>
      <c r="C48" s="38">
        <f>'TB-本期'!AC115</f>
        <v>0</v>
      </c>
      <c r="D48" s="187">
        <f>'TB-上期'!AC115</f>
        <v>0</v>
      </c>
      <c r="E48" s="84"/>
      <c r="F48" s="84"/>
    </row>
    <row r="49" spans="1:6" s="11" customFormat="1" ht="16.5" customHeight="1">
      <c r="A49" s="198" t="s">
        <v>292</v>
      </c>
      <c r="B49" s="10"/>
      <c r="C49" s="38">
        <f>'TB-本期'!AC116</f>
        <v>0</v>
      </c>
      <c r="D49" s="187">
        <f>'TB-上期'!AC116</f>
        <v>0</v>
      </c>
      <c r="E49" s="84"/>
      <c r="F49" s="84"/>
    </row>
    <row r="50" spans="1:6" s="11" customFormat="1" ht="16.5" customHeight="1">
      <c r="A50" s="198" t="s">
        <v>293</v>
      </c>
      <c r="B50" s="10"/>
      <c r="C50" s="38">
        <f>'TB-本期'!AC117</f>
        <v>0</v>
      </c>
      <c r="D50" s="187">
        <f>'TB-上期'!AC117</f>
        <v>0</v>
      </c>
      <c r="E50" s="84"/>
      <c r="F50" s="84"/>
    </row>
    <row r="51" spans="1:6" s="11" customFormat="1" ht="16.5" customHeight="1">
      <c r="A51" s="198" t="s">
        <v>294</v>
      </c>
      <c r="B51" s="10"/>
      <c r="C51" s="38">
        <f>'TB-本期'!AC118</f>
        <v>0</v>
      </c>
      <c r="D51" s="187">
        <f>'TB-上期'!AC118</f>
        <v>0</v>
      </c>
      <c r="E51" s="239"/>
      <c r="F51" s="241"/>
    </row>
    <row r="52" spans="1:6" s="11" customFormat="1" ht="16.5" customHeight="1">
      <c r="A52" s="198" t="s">
        <v>295</v>
      </c>
      <c r="B52" s="10"/>
      <c r="C52" s="38">
        <f>'TB-本期'!AC119</f>
        <v>0</v>
      </c>
      <c r="D52" s="187">
        <f>'TB-上期'!AC119</f>
        <v>0</v>
      </c>
      <c r="E52" s="240"/>
      <c r="F52" s="84"/>
    </row>
    <row r="53" spans="1:6" s="11" customFormat="1" ht="16.5" customHeight="1">
      <c r="A53" s="198" t="s">
        <v>296</v>
      </c>
      <c r="B53" s="10"/>
      <c r="C53" s="38">
        <f>'TB-本期'!AC120</f>
        <v>-30000</v>
      </c>
      <c r="D53" s="187">
        <f>'TB-上期'!AC120</f>
        <v>-20000</v>
      </c>
      <c r="E53" s="240"/>
      <c r="F53" s="85"/>
    </row>
    <row r="54" spans="1:6" s="11" customFormat="1" ht="16.5" hidden="1" customHeight="1">
      <c r="A54" s="198" t="s">
        <v>297</v>
      </c>
      <c r="B54" s="10"/>
      <c r="C54" s="40">
        <f>IF((SUM(C43:C47,C49:C53)-C48-C45-C46)&lt;&gt;0,(SUM(C43:C47,C49:C53)-C48-C45-C46),"")</f>
        <v>970000</v>
      </c>
      <c r="D54" s="190">
        <f>IF((SUM(D43:D47,D49:D53)-D48-D45-D46)&lt;&gt;0,(SUM(D43:D47,D49:D53)-D48-D45-D46),"")</f>
        <v>980000</v>
      </c>
      <c r="E54" s="84"/>
      <c r="F54" s="87"/>
    </row>
    <row r="55" spans="1:6" s="11" customFormat="1" ht="16.5" hidden="1" customHeight="1">
      <c r="A55" s="198" t="s">
        <v>298</v>
      </c>
      <c r="B55" s="10"/>
      <c r="C55" s="38">
        <f>'TB-本期'!AC122</f>
        <v>0</v>
      </c>
      <c r="D55" s="187">
        <f>'TB-上期'!AC122</f>
        <v>0</v>
      </c>
      <c r="E55" s="84"/>
      <c r="F55" s="84"/>
    </row>
    <row r="56" spans="1:6" s="11" customFormat="1" ht="16.5" customHeight="1">
      <c r="A56" s="200" t="s">
        <v>299</v>
      </c>
      <c r="B56" s="10"/>
      <c r="C56" s="39">
        <f>SUM(C54:C55)</f>
        <v>970000</v>
      </c>
      <c r="D56" s="191">
        <f>SUM(D54:D55)</f>
        <v>980000</v>
      </c>
      <c r="E56" s="84"/>
      <c r="F56" s="87"/>
    </row>
    <row r="57" spans="1:6" s="11" customFormat="1" ht="16.5" customHeight="1" thickBot="1">
      <c r="A57" s="201" t="s">
        <v>300</v>
      </c>
      <c r="B57" s="193" t="s">
        <v>252</v>
      </c>
      <c r="C57" s="194">
        <f>SUM(C41,C56)</f>
        <v>990000</v>
      </c>
      <c r="D57" s="195">
        <f>SUM(D41,D56)</f>
        <v>1000000</v>
      </c>
      <c r="E57" s="84"/>
      <c r="F57" s="87"/>
    </row>
    <row r="58" spans="1:6" s="11" customFormat="1" ht="19.5" customHeight="1">
      <c r="A58" s="12" t="s">
        <v>301</v>
      </c>
      <c r="B58" s="12"/>
      <c r="C58" s="12"/>
      <c r="D58" s="12"/>
      <c r="E58" s="84"/>
      <c r="F58" s="84"/>
    </row>
    <row r="59" spans="1:6" ht="18" customHeight="1">
      <c r="C59" s="82"/>
      <c r="D59" s="20"/>
    </row>
    <row r="60" spans="1:6" ht="18" customHeight="1">
      <c r="C60" s="82"/>
    </row>
    <row r="61" spans="1:6" ht="18" customHeight="1">
      <c r="C61" s="82">
        <f>C57-'TB-本期'!AC124</f>
        <v>0</v>
      </c>
    </row>
    <row r="62" spans="1:6" ht="18" customHeight="1">
      <c r="C62" s="82"/>
    </row>
    <row r="63" spans="1:6" ht="18" customHeight="1">
      <c r="C63" s="82"/>
    </row>
    <row r="64" spans="1:6" ht="18" customHeight="1">
      <c r="C64" s="82"/>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topLeftCell="A11" zoomScaleNormal="100" zoomScaleSheetLayoutView="100" workbookViewId="0">
      <selection activeCell="F25" sqref="F25"/>
    </sheetView>
  </sheetViews>
  <sheetFormatPr defaultColWidth="9.125" defaultRowHeight="15.75"/>
  <cols>
    <col min="1" max="1" width="48.75" style="6" customWidth="1"/>
    <col min="2" max="2" width="11.25" style="15" hidden="1" customWidth="1"/>
    <col min="3" max="3" width="19" style="15" customWidth="1"/>
    <col min="4" max="4" width="19" style="25" customWidth="1"/>
    <col min="5" max="5" width="17.125" style="86" customWidth="1"/>
    <col min="6" max="6" width="13.625" style="85" customWidth="1"/>
    <col min="7" max="7" width="14.125" style="85"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259" t="s">
        <v>645</v>
      </c>
      <c r="B1" s="260"/>
      <c r="C1" s="260"/>
      <c r="D1" s="260"/>
    </row>
    <row r="2" spans="1:7" ht="12.75" customHeight="1">
      <c r="A2" s="265" t="s">
        <v>650</v>
      </c>
      <c r="B2" s="266"/>
      <c r="C2" s="266"/>
      <c r="D2" s="266"/>
    </row>
    <row r="3" spans="1:7" s="8" customFormat="1" ht="22.5" customHeight="1" thickBot="1">
      <c r="A3" s="16" t="str">
        <f>资产负债表!A3</f>
        <v>编制单位：</v>
      </c>
      <c r="B3" s="270"/>
      <c r="C3" s="271"/>
      <c r="D3" s="257" t="s">
        <v>649</v>
      </c>
      <c r="E3" s="86"/>
      <c r="F3" s="86"/>
      <c r="G3" s="86"/>
    </row>
    <row r="4" spans="1:7" s="15" customFormat="1" ht="16.5" customHeight="1">
      <c r="A4" s="205" t="s">
        <v>302</v>
      </c>
      <c r="B4" s="206" t="s">
        <v>128</v>
      </c>
      <c r="C4" s="245" t="s">
        <v>303</v>
      </c>
      <c r="D4" s="228" t="s">
        <v>304</v>
      </c>
      <c r="E4" s="88"/>
      <c r="F4" s="82"/>
      <c r="G4" s="82"/>
    </row>
    <row r="5" spans="1:7" ht="16.5" customHeight="1">
      <c r="A5" s="197" t="s">
        <v>305</v>
      </c>
      <c r="B5" s="21"/>
      <c r="C5" s="243">
        <f>SUM(C6:C9)</f>
        <v>0</v>
      </c>
      <c r="D5" s="229">
        <f>SUM(D6:D9)</f>
        <v>0</v>
      </c>
      <c r="E5" s="86">
        <v>0</v>
      </c>
    </row>
    <row r="6" spans="1:7" ht="16.5" hidden="1" customHeight="1">
      <c r="A6" s="198" t="s">
        <v>306</v>
      </c>
      <c r="B6" s="21"/>
      <c r="C6" s="244">
        <f>'TB-本期'!AC127</f>
        <v>0</v>
      </c>
      <c r="D6" s="230">
        <f>'TB-上期'!AC127</f>
        <v>0</v>
      </c>
    </row>
    <row r="7" spans="1:7" ht="16.5" hidden="1" customHeight="1">
      <c r="A7" s="198" t="s">
        <v>307</v>
      </c>
      <c r="B7" s="21"/>
      <c r="C7" s="244">
        <f>'TB-本期'!AC128</f>
        <v>0</v>
      </c>
      <c r="D7" s="230">
        <f>'TB-上期'!AC128</f>
        <v>0</v>
      </c>
    </row>
    <row r="8" spans="1:7" ht="16.5" hidden="1" customHeight="1">
      <c r="A8" s="198" t="s">
        <v>308</v>
      </c>
      <c r="B8" s="21"/>
      <c r="C8" s="244">
        <f>'TB-本期'!AC129</f>
        <v>0</v>
      </c>
      <c r="D8" s="230">
        <f>'TB-上期'!AC129</f>
        <v>0</v>
      </c>
    </row>
    <row r="9" spans="1:7" ht="16.5" hidden="1" customHeight="1">
      <c r="A9" s="198" t="s">
        <v>309</v>
      </c>
      <c r="B9" s="21"/>
      <c r="C9" s="244">
        <f>'TB-本期'!AC130</f>
        <v>0</v>
      </c>
      <c r="D9" s="230">
        <f>'TB-上期'!AC130</f>
        <v>0</v>
      </c>
    </row>
    <row r="10" spans="1:7" ht="16.5" customHeight="1">
      <c r="A10" s="197" t="s">
        <v>310</v>
      </c>
      <c r="B10" s="21"/>
      <c r="C10" s="243">
        <f>SUM(C11:C25)-SUM(C24:C25)</f>
        <v>0</v>
      </c>
      <c r="D10" s="229">
        <f>SUM(D11:D25)-SUM(D24:D25)</f>
        <v>20000</v>
      </c>
    </row>
    <row r="11" spans="1:7" ht="16.5" customHeight="1">
      <c r="A11" s="198" t="s">
        <v>311</v>
      </c>
      <c r="B11" s="21"/>
      <c r="C11" s="244">
        <f>'TB-本期'!AC132</f>
        <v>0</v>
      </c>
      <c r="D11" s="230">
        <f>'TB-上期'!AC132</f>
        <v>0</v>
      </c>
      <c r="E11" s="86">
        <v>0</v>
      </c>
    </row>
    <row r="12" spans="1:7" ht="16.5" hidden="1" customHeight="1">
      <c r="A12" s="198" t="s">
        <v>312</v>
      </c>
      <c r="B12" s="21"/>
      <c r="C12" s="244">
        <f>'TB-本期'!AC133</f>
        <v>0</v>
      </c>
      <c r="D12" s="230">
        <f>'TB-上期'!AC133</f>
        <v>0</v>
      </c>
    </row>
    <row r="13" spans="1:7" ht="16.5" hidden="1" customHeight="1">
      <c r="A13" s="198" t="s">
        <v>313</v>
      </c>
      <c r="B13" s="21"/>
      <c r="C13" s="244">
        <f>'TB-本期'!AC134</f>
        <v>0</v>
      </c>
      <c r="D13" s="230">
        <f>'TB-上期'!AC134</f>
        <v>0</v>
      </c>
    </row>
    <row r="14" spans="1:7" ht="16.5" hidden="1" customHeight="1">
      <c r="A14" s="198" t="s">
        <v>314</v>
      </c>
      <c r="B14" s="21"/>
      <c r="C14" s="244">
        <f>'TB-本期'!AC135</f>
        <v>0</v>
      </c>
      <c r="D14" s="230">
        <f>'TB-上期'!AC135</f>
        <v>0</v>
      </c>
    </row>
    <row r="15" spans="1:7" ht="16.5" hidden="1" customHeight="1">
      <c r="A15" s="198" t="s">
        <v>315</v>
      </c>
      <c r="B15" s="21"/>
      <c r="C15" s="244">
        <f>'TB-本期'!AC136</f>
        <v>0</v>
      </c>
      <c r="D15" s="230">
        <f>'TB-上期'!AC136</f>
        <v>0</v>
      </c>
    </row>
    <row r="16" spans="1:7" ht="16.5" hidden="1" customHeight="1">
      <c r="A16" s="198" t="s">
        <v>316</v>
      </c>
      <c r="B16" s="21"/>
      <c r="C16" s="244">
        <f>'TB-本期'!AC137</f>
        <v>0</v>
      </c>
      <c r="D16" s="230">
        <f>'TB-上期'!AC137</f>
        <v>0</v>
      </c>
    </row>
    <row r="17" spans="1:6" ht="16.5" hidden="1" customHeight="1">
      <c r="A17" s="198" t="s">
        <v>317</v>
      </c>
      <c r="B17" s="21"/>
      <c r="C17" s="244">
        <f>'TB-本期'!AC138</f>
        <v>0</v>
      </c>
      <c r="D17" s="230">
        <f>'TB-上期'!AC138</f>
        <v>0</v>
      </c>
    </row>
    <row r="18" spans="1:6" ht="16.5" hidden="1" customHeight="1">
      <c r="A18" s="198" t="s">
        <v>318</v>
      </c>
      <c r="B18" s="21"/>
      <c r="C18" s="244">
        <f>'TB-本期'!AC139</f>
        <v>0</v>
      </c>
      <c r="D18" s="230">
        <f>'TB-上期'!AC139</f>
        <v>0</v>
      </c>
    </row>
    <row r="19" spans="1:6" ht="16.5" customHeight="1">
      <c r="A19" s="198" t="s">
        <v>319</v>
      </c>
      <c r="B19" s="21"/>
      <c r="C19" s="244">
        <f>'TB-本期'!AC140</f>
        <v>0</v>
      </c>
      <c r="D19" s="230">
        <f>'TB-上期'!AC140</f>
        <v>0</v>
      </c>
      <c r="E19" s="86">
        <v>0</v>
      </c>
    </row>
    <row r="20" spans="1:6" ht="16.5" customHeight="1">
      <c r="A20" s="198" t="s">
        <v>320</v>
      </c>
      <c r="B20" s="21"/>
      <c r="C20" s="244">
        <f>'TB-本期'!AC141</f>
        <v>0</v>
      </c>
      <c r="D20" s="230">
        <f>'TB-上期'!AC141</f>
        <v>20000</v>
      </c>
      <c r="E20" s="86">
        <v>0</v>
      </c>
      <c r="F20" s="85">
        <v>0</v>
      </c>
    </row>
    <row r="21" spans="1:6" ht="16.5" customHeight="1">
      <c r="A21" s="198" t="s">
        <v>321</v>
      </c>
      <c r="B21" s="21"/>
      <c r="C21" s="244">
        <f>'TB-本期'!AC142</f>
        <v>0</v>
      </c>
      <c r="D21" s="230">
        <f>'TB-上期'!AC142</f>
        <v>0</v>
      </c>
      <c r="E21" s="86">
        <v>0</v>
      </c>
    </row>
    <row r="22" spans="1:6" ht="16.5" customHeight="1">
      <c r="A22" s="198" t="s">
        <v>322</v>
      </c>
      <c r="B22" s="21"/>
      <c r="C22" s="244">
        <f>'TB-本期'!AC143</f>
        <v>0</v>
      </c>
      <c r="D22" s="230">
        <f>'TB-上期'!AC143</f>
        <v>0</v>
      </c>
      <c r="E22" s="86">
        <v>0</v>
      </c>
    </row>
    <row r="23" spans="1:6" ht="16.5" customHeight="1">
      <c r="A23" s="198" t="s">
        <v>323</v>
      </c>
      <c r="B23" s="21"/>
      <c r="C23" s="244">
        <f>'TB-本期'!AC144</f>
        <v>0</v>
      </c>
      <c r="D23" s="230">
        <f>'TB-上期'!AC144</f>
        <v>0</v>
      </c>
      <c r="E23" s="86">
        <v>0</v>
      </c>
    </row>
    <row r="24" spans="1:6" ht="16.5" customHeight="1">
      <c r="A24" s="198" t="s">
        <v>324</v>
      </c>
      <c r="B24" s="21"/>
      <c r="C24" s="244">
        <f>'TB-本期'!AC145</f>
        <v>0</v>
      </c>
      <c r="D24" s="230">
        <f>'TB-上期'!AC145</f>
        <v>0</v>
      </c>
    </row>
    <row r="25" spans="1:6" ht="16.5" customHeight="1">
      <c r="A25" s="198" t="s">
        <v>325</v>
      </c>
      <c r="B25" s="21"/>
      <c r="C25" s="244">
        <f>'TB-本期'!AC146</f>
        <v>0</v>
      </c>
      <c r="D25" s="230">
        <f>'TB-上期'!AC146</f>
        <v>0</v>
      </c>
      <c r="F25" s="222"/>
    </row>
    <row r="26" spans="1:6" ht="16.5" customHeight="1">
      <c r="A26" s="198" t="s">
        <v>326</v>
      </c>
      <c r="B26" s="21"/>
      <c r="C26" s="244">
        <f>'TB-本期'!AC147</f>
        <v>0</v>
      </c>
      <c r="D26" s="230">
        <f>'TB-上期'!AC147</f>
        <v>0</v>
      </c>
      <c r="E26" s="86">
        <v>0</v>
      </c>
    </row>
    <row r="27" spans="1:6" ht="16.5" customHeight="1">
      <c r="A27" s="198" t="s">
        <v>327</v>
      </c>
      <c r="B27" s="21"/>
      <c r="C27" s="244">
        <f>'TB-本期'!AC148</f>
        <v>0</v>
      </c>
      <c r="D27" s="230">
        <f>'TB-上期'!AC148</f>
        <v>0</v>
      </c>
    </row>
    <row r="28" spans="1:6" ht="16.5" customHeight="1">
      <c r="A28" s="198" t="s">
        <v>328</v>
      </c>
      <c r="B28" s="21"/>
      <c r="C28" s="244">
        <f>'TB-本期'!AC149</f>
        <v>0</v>
      </c>
      <c r="D28" s="230">
        <f>'TB-上期'!AC149</f>
        <v>0</v>
      </c>
    </row>
    <row r="29" spans="1:6" ht="16.5" customHeight="1">
      <c r="A29" s="198" t="s">
        <v>329</v>
      </c>
      <c r="B29" s="21"/>
      <c r="C29" s="244">
        <f>'TB-本期'!AC150</f>
        <v>0</v>
      </c>
      <c r="D29" s="230">
        <f>'TB-上期'!AC150</f>
        <v>0</v>
      </c>
    </row>
    <row r="30" spans="1:6" ht="16.5" customHeight="1">
      <c r="A30" s="198" t="s">
        <v>633</v>
      </c>
      <c r="B30" s="21"/>
      <c r="C30" s="244">
        <f>'TB-本期'!AC151</f>
        <v>0</v>
      </c>
      <c r="D30" s="230">
        <f>'TB-上期'!AC151</f>
        <v>0</v>
      </c>
    </row>
    <row r="31" spans="1:6" ht="16.5" customHeight="1">
      <c r="A31" s="198" t="s">
        <v>330</v>
      </c>
      <c r="B31" s="21"/>
      <c r="C31" s="244">
        <f>'TB-本期'!AC152</f>
        <v>0</v>
      </c>
      <c r="D31" s="230">
        <f>'TB-上期'!AC152</f>
        <v>0</v>
      </c>
    </row>
    <row r="32" spans="1:6" ht="16.5" customHeight="1">
      <c r="A32" s="198" t="s">
        <v>634</v>
      </c>
      <c r="B32" s="21"/>
      <c r="C32" s="244">
        <f>'TB-本期'!AC153</f>
        <v>0</v>
      </c>
      <c r="D32" s="230">
        <f>'TB-上期'!AC153</f>
        <v>0</v>
      </c>
    </row>
    <row r="33" spans="1:5" ht="16.5" customHeight="1">
      <c r="A33" s="198" t="s">
        <v>635</v>
      </c>
      <c r="B33" s="21"/>
      <c r="C33" s="244">
        <f>'TB-本期'!AC154</f>
        <v>0</v>
      </c>
      <c r="D33" s="230">
        <f>'TB-上期'!AC154</f>
        <v>0</v>
      </c>
      <c r="E33" s="86">
        <v>0</v>
      </c>
    </row>
    <row r="34" spans="1:5" ht="16.5" customHeight="1">
      <c r="A34" s="198" t="s">
        <v>331</v>
      </c>
      <c r="B34" s="21"/>
      <c r="C34" s="244">
        <f>'TB-本期'!AC155</f>
        <v>0</v>
      </c>
      <c r="D34" s="230">
        <f>'TB-上期'!AC155</f>
        <v>0</v>
      </c>
    </row>
    <row r="35" spans="1:5" ht="16.5" customHeight="1">
      <c r="A35" s="197" t="s">
        <v>332</v>
      </c>
      <c r="B35" s="21"/>
      <c r="C35" s="243">
        <f>C5-C10+SUM(C26:C34)-C28</f>
        <v>0</v>
      </c>
      <c r="D35" s="229">
        <f>D5-D10+SUM(D26:D34)-D28</f>
        <v>-20000</v>
      </c>
    </row>
    <row r="36" spans="1:5" ht="16.5" customHeight="1">
      <c r="A36" s="198" t="s">
        <v>333</v>
      </c>
      <c r="B36" s="21"/>
      <c r="C36" s="244">
        <f>'TB-本期'!AC157</f>
        <v>0</v>
      </c>
      <c r="D36" s="230">
        <f>'TB-上期'!AC157</f>
        <v>0</v>
      </c>
    </row>
    <row r="37" spans="1:5" ht="16.5" customHeight="1">
      <c r="A37" s="198" t="s">
        <v>334</v>
      </c>
      <c r="B37" s="21"/>
      <c r="C37" s="244">
        <f>'TB-本期'!AC158</f>
        <v>0</v>
      </c>
      <c r="D37" s="230">
        <f>'TB-上期'!AC158</f>
        <v>0</v>
      </c>
    </row>
    <row r="38" spans="1:5" ht="16.5" customHeight="1">
      <c r="A38" s="197" t="s">
        <v>335</v>
      </c>
      <c r="B38" s="21"/>
      <c r="C38" s="243">
        <f>C35+C36-C37</f>
        <v>0</v>
      </c>
      <c r="D38" s="229">
        <f>D35+D36-D37</f>
        <v>-20000</v>
      </c>
    </row>
    <row r="39" spans="1:5" ht="16.5" customHeight="1">
      <c r="A39" s="198" t="s">
        <v>336</v>
      </c>
      <c r="B39" s="21"/>
      <c r="C39" s="244">
        <f>'TB-本期'!AC160</f>
        <v>10000</v>
      </c>
      <c r="D39" s="230">
        <f>'TB-上期'!AC160</f>
        <v>0</v>
      </c>
    </row>
    <row r="40" spans="1:5" ht="16.5" customHeight="1">
      <c r="A40" s="197" t="s">
        <v>337</v>
      </c>
      <c r="B40" s="21"/>
      <c r="C40" s="243">
        <f>C38-C39</f>
        <v>-10000</v>
      </c>
      <c r="D40" s="229">
        <f>D38-D39</f>
        <v>-20000</v>
      </c>
      <c r="E40" s="86">
        <v>0</v>
      </c>
    </row>
    <row r="41" spans="1:5" ht="16.5" customHeight="1">
      <c r="A41" s="198" t="s">
        <v>338</v>
      </c>
      <c r="B41" s="21"/>
      <c r="C41" s="41"/>
      <c r="D41" s="231"/>
    </row>
    <row r="42" spans="1:5" ht="16.5" customHeight="1">
      <c r="A42" s="198" t="s">
        <v>339</v>
      </c>
      <c r="B42" s="21"/>
      <c r="C42" s="41">
        <f>C40-C43</f>
        <v>-10000</v>
      </c>
      <c r="D42" s="231">
        <f>D40-D43</f>
        <v>-20000</v>
      </c>
    </row>
    <row r="43" spans="1:5" ht="16.5" customHeight="1">
      <c r="A43" s="198" t="s">
        <v>340</v>
      </c>
      <c r="B43" s="21"/>
      <c r="C43" s="41"/>
      <c r="D43" s="231"/>
    </row>
    <row r="44" spans="1:5" ht="16.5" hidden="1" customHeight="1">
      <c r="A44" s="198" t="s">
        <v>341</v>
      </c>
      <c r="B44" s="21"/>
      <c r="C44" s="41"/>
      <c r="D44" s="231"/>
    </row>
    <row r="45" spans="1:5" ht="16.5" hidden="1" customHeight="1">
      <c r="A45" s="198" t="s">
        <v>342</v>
      </c>
      <c r="B45" s="21"/>
      <c r="C45" s="42">
        <f>'TB-本期'!AC167</f>
        <v>0</v>
      </c>
      <c r="D45" s="232">
        <f>'TB-上期'!AC167</f>
        <v>0</v>
      </c>
    </row>
    <row r="46" spans="1:5" ht="16.5" hidden="1" customHeight="1">
      <c r="A46" s="198" t="s">
        <v>343</v>
      </c>
      <c r="B46" s="21"/>
      <c r="C46" s="41">
        <f>C40-C45</f>
        <v>-10000</v>
      </c>
      <c r="D46" s="231">
        <f>D40-D45</f>
        <v>-20000</v>
      </c>
    </row>
    <row r="47" spans="1:5" ht="16.5" customHeight="1">
      <c r="A47" s="197" t="s">
        <v>344</v>
      </c>
      <c r="B47" s="21"/>
      <c r="C47" s="41">
        <f>C48+C59</f>
        <v>0</v>
      </c>
      <c r="D47" s="231">
        <f>D48+D59</f>
        <v>0</v>
      </c>
    </row>
    <row r="48" spans="1:5" ht="16.5" hidden="1" customHeight="1">
      <c r="A48" s="198" t="s">
        <v>345</v>
      </c>
      <c r="B48" s="21"/>
      <c r="C48" s="41">
        <f>C49+C52</f>
        <v>0</v>
      </c>
      <c r="D48" s="231">
        <f>D49+D52</f>
        <v>0</v>
      </c>
    </row>
    <row r="49" spans="1:4" ht="16.5" hidden="1" customHeight="1">
      <c r="A49" s="199" t="s">
        <v>346</v>
      </c>
      <c r="B49" s="21"/>
      <c r="C49" s="41">
        <f>C50+C51</f>
        <v>0</v>
      </c>
      <c r="D49" s="231">
        <f>D50+D51</f>
        <v>0</v>
      </c>
    </row>
    <row r="50" spans="1:4" ht="16.5" hidden="1" customHeight="1">
      <c r="A50" s="198" t="s">
        <v>347</v>
      </c>
      <c r="B50" s="21"/>
      <c r="C50" s="41"/>
      <c r="D50" s="231"/>
    </row>
    <row r="51" spans="1:4" ht="16.5" hidden="1" customHeight="1">
      <c r="A51" s="198" t="s">
        <v>348</v>
      </c>
      <c r="B51" s="21"/>
      <c r="C51" s="41"/>
      <c r="D51" s="231"/>
    </row>
    <row r="52" spans="1:4" ht="16.5" hidden="1" customHeight="1">
      <c r="A52" s="199" t="s">
        <v>349</v>
      </c>
      <c r="B52" s="21"/>
      <c r="C52" s="41">
        <f>SUM(C53:C58)</f>
        <v>0</v>
      </c>
      <c r="D52" s="231">
        <f>SUM(D53:D58)</f>
        <v>0</v>
      </c>
    </row>
    <row r="53" spans="1:4" ht="16.5" hidden="1" customHeight="1">
      <c r="A53" s="198" t="s">
        <v>350</v>
      </c>
      <c r="B53" s="21"/>
      <c r="C53" s="41"/>
      <c r="D53" s="231"/>
    </row>
    <row r="54" spans="1:4" ht="16.5" hidden="1" customHeight="1">
      <c r="A54" s="198" t="s">
        <v>351</v>
      </c>
      <c r="B54" s="21"/>
      <c r="C54" s="41"/>
      <c r="D54" s="231"/>
    </row>
    <row r="55" spans="1:4" ht="16.5" hidden="1" customHeight="1">
      <c r="A55" s="198" t="s">
        <v>352</v>
      </c>
      <c r="B55" s="21"/>
      <c r="C55" s="41"/>
      <c r="D55" s="231"/>
    </row>
    <row r="56" spans="1:4" ht="16.5" hidden="1" customHeight="1">
      <c r="A56" s="198" t="s">
        <v>353</v>
      </c>
      <c r="B56" s="21"/>
      <c r="C56" s="41"/>
      <c r="D56" s="231"/>
    </row>
    <row r="57" spans="1:4" ht="16.5" hidden="1" customHeight="1">
      <c r="A57" s="198" t="s">
        <v>354</v>
      </c>
      <c r="B57" s="21"/>
      <c r="C57" s="41"/>
      <c r="D57" s="231"/>
    </row>
    <row r="58" spans="1:4" ht="16.5" hidden="1" customHeight="1">
      <c r="A58" s="198" t="s">
        <v>355</v>
      </c>
      <c r="B58" s="21"/>
      <c r="C58" s="41"/>
      <c r="D58" s="231"/>
    </row>
    <row r="59" spans="1:4" ht="16.5" hidden="1" customHeight="1">
      <c r="A59" s="198" t="s">
        <v>356</v>
      </c>
      <c r="B59" s="21"/>
      <c r="C59" s="41"/>
      <c r="D59" s="231"/>
    </row>
    <row r="60" spans="1:4" ht="16.5" customHeight="1" thickBot="1">
      <c r="A60" s="207" t="s">
        <v>357</v>
      </c>
      <c r="B60" s="208"/>
      <c r="C60" s="246">
        <f>C40+C47</f>
        <v>-10000</v>
      </c>
      <c r="D60" s="233">
        <f>D40+D47</f>
        <v>-20000</v>
      </c>
    </row>
    <row r="61" spans="1:4" ht="16.5" hidden="1" customHeight="1">
      <c r="A61" s="202" t="s">
        <v>358</v>
      </c>
      <c r="B61" s="203"/>
      <c r="C61" s="204">
        <f>C46+C48</f>
        <v>-10000</v>
      </c>
      <c r="D61" s="204">
        <f>D46+D48</f>
        <v>-20000</v>
      </c>
    </row>
    <row r="62" spans="1:4" ht="16.5" hidden="1" customHeight="1">
      <c r="A62" s="19" t="s">
        <v>359</v>
      </c>
      <c r="B62" s="21"/>
      <c r="C62" s="41">
        <f>C45+C59</f>
        <v>0</v>
      </c>
      <c r="D62" s="41">
        <f>D45+D59</f>
        <v>0</v>
      </c>
    </row>
    <row r="63" spans="1:4" ht="16.5" hidden="1" customHeight="1">
      <c r="A63" s="18" t="s">
        <v>360</v>
      </c>
      <c r="B63" s="21"/>
      <c r="C63" s="41"/>
      <c r="D63" s="41"/>
    </row>
    <row r="64" spans="1:4" ht="16.5" hidden="1" customHeight="1">
      <c r="A64" s="19" t="s">
        <v>361</v>
      </c>
      <c r="B64" s="21"/>
      <c r="C64" s="42"/>
      <c r="D64" s="42"/>
    </row>
    <row r="65" spans="1:7" ht="16.5" hidden="1" customHeight="1">
      <c r="A65" s="19" t="s">
        <v>362</v>
      </c>
      <c r="B65" s="21"/>
      <c r="C65" s="42"/>
      <c r="D65" s="42"/>
    </row>
    <row r="66" spans="1:7" ht="16.5" hidden="1" customHeight="1">
      <c r="A66" s="267" t="s">
        <v>363</v>
      </c>
      <c r="B66" s="268"/>
      <c r="C66" s="268"/>
      <c r="D66" s="268"/>
    </row>
    <row r="67" spans="1:7" ht="16.5" hidden="1" customHeight="1">
      <c r="A67" s="267" t="s">
        <v>364</v>
      </c>
      <c r="B67" s="267"/>
      <c r="C67" s="267"/>
      <c r="D67" s="267"/>
    </row>
    <row r="68" spans="1:7" s="11" customFormat="1" ht="22.5" customHeight="1">
      <c r="A68" s="269" t="s">
        <v>365</v>
      </c>
      <c r="B68" s="269"/>
      <c r="C68" s="269"/>
      <c r="D68" s="269"/>
      <c r="E68" s="86"/>
      <c r="F68" s="84"/>
      <c r="G68" s="84"/>
    </row>
    <row r="69" spans="1:7" ht="17.25" customHeight="1">
      <c r="A69" s="22" t="s">
        <v>366</v>
      </c>
      <c r="B69" s="23"/>
      <c r="C69" s="23"/>
      <c r="D69" s="24"/>
    </row>
    <row r="70" spans="1:7" ht="32.25" customHeight="1">
      <c r="A70" s="264" t="s">
        <v>367</v>
      </c>
      <c r="B70" s="264"/>
      <c r="C70" s="264"/>
      <c r="D70" s="264"/>
    </row>
    <row r="71" spans="1:7" ht="33" customHeight="1">
      <c r="A71" s="264" t="s">
        <v>368</v>
      </c>
      <c r="B71" s="264"/>
      <c r="C71" s="264"/>
      <c r="D71" s="264"/>
    </row>
    <row r="72" spans="1:7">
      <c r="D72" s="15"/>
    </row>
    <row r="73" spans="1:7">
      <c r="D73" s="15"/>
    </row>
    <row r="74" spans="1:7">
      <c r="D74" s="15"/>
    </row>
    <row r="75" spans="1:7">
      <c r="D75" s="15"/>
    </row>
    <row r="76" spans="1:7">
      <c r="D76" s="15"/>
    </row>
    <row r="77" spans="1:7">
      <c r="D77" s="15"/>
    </row>
    <row r="78" spans="1:7">
      <c r="D78" s="15"/>
    </row>
    <row r="79" spans="1:7">
      <c r="D79" s="15"/>
    </row>
    <row r="81" spans="4:4">
      <c r="D81" s="15"/>
    </row>
  </sheetData>
  <sheetProtection formatColumns="0" formatRows="0"/>
  <mergeCells count="8">
    <mergeCell ref="A71:D71"/>
    <mergeCell ref="A1:D1"/>
    <mergeCell ref="A2:D2"/>
    <mergeCell ref="A66:D66"/>
    <mergeCell ref="A67:D67"/>
    <mergeCell ref="A68:D68"/>
    <mergeCell ref="A70:D70"/>
    <mergeCell ref="B3:C3"/>
  </mergeCells>
  <phoneticPr fontId="1" type="noConversion"/>
  <printOptions horizontalCentered="1"/>
  <pageMargins left="0.7" right="0.7" top="0.75" bottom="0.75" header="0.3" footer="0.3"/>
  <pageSetup paperSize="9" scale="98"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zoomScaleNormal="100" zoomScaleSheetLayoutView="100" workbookViewId="0">
      <selection activeCell="F29" sqref="F29"/>
    </sheetView>
  </sheetViews>
  <sheetFormatPr defaultRowHeight="15.95" customHeight="1"/>
  <cols>
    <col min="1" max="1" width="50" style="27" customWidth="1"/>
    <col min="2" max="2" width="8.75" style="36" hidden="1" customWidth="1"/>
    <col min="3" max="3" width="17.875" style="36" customWidth="1"/>
    <col min="4" max="4" width="17.875" style="27" customWidth="1"/>
    <col min="5" max="5" width="19.375" style="27" customWidth="1"/>
    <col min="6" max="16384" width="9" style="27"/>
  </cols>
  <sheetData>
    <row r="1" spans="1:5" ht="19.5" customHeight="1">
      <c r="A1" s="272" t="s">
        <v>646</v>
      </c>
      <c r="B1" s="273"/>
      <c r="C1" s="273"/>
      <c r="D1" s="273"/>
      <c r="E1" s="26"/>
    </row>
    <row r="2" spans="1:5" ht="15" customHeight="1">
      <c r="A2" s="261" t="str">
        <f>利润表!A2</f>
        <v>2020年度</v>
      </c>
      <c r="B2" s="261"/>
      <c r="C2" s="261"/>
      <c r="D2" s="261"/>
      <c r="E2" s="26"/>
    </row>
    <row r="3" spans="1:5" s="26" customFormat="1" ht="15" customHeight="1" thickBot="1">
      <c r="A3" s="28" t="str">
        <f>资产负债表!A3</f>
        <v>编制单位：</v>
      </c>
      <c r="B3" s="274"/>
      <c r="C3" s="274"/>
      <c r="D3" s="29" t="s">
        <v>254</v>
      </c>
    </row>
    <row r="4" spans="1:5" ht="15" customHeight="1">
      <c r="A4" s="209" t="s">
        <v>369</v>
      </c>
      <c r="B4" s="210" t="s">
        <v>128</v>
      </c>
      <c r="C4" s="245" t="s">
        <v>303</v>
      </c>
      <c r="D4" s="228" t="s">
        <v>304</v>
      </c>
      <c r="E4" s="26"/>
    </row>
    <row r="5" spans="1:5" ht="15" customHeight="1">
      <c r="A5" s="211" t="s">
        <v>370</v>
      </c>
      <c r="B5" s="30"/>
      <c r="C5" s="247"/>
      <c r="D5" s="234"/>
      <c r="E5" s="26"/>
    </row>
    <row r="6" spans="1:5" ht="15" customHeight="1">
      <c r="A6" s="212" t="s">
        <v>371</v>
      </c>
      <c r="B6" s="30"/>
      <c r="C6" s="248" t="e">
        <f>#REF!</f>
        <v>#REF!</v>
      </c>
      <c r="D6" s="235" t="e">
        <f>#REF!</f>
        <v>#REF!</v>
      </c>
      <c r="E6" s="26"/>
    </row>
    <row r="7" spans="1:5" s="33" customFormat="1" ht="15" hidden="1" customHeight="1">
      <c r="A7" s="213" t="s">
        <v>372</v>
      </c>
      <c r="B7" s="31"/>
      <c r="C7" s="249"/>
      <c r="D7" s="235"/>
      <c r="E7" s="32"/>
    </row>
    <row r="8" spans="1:5" s="33" customFormat="1" ht="15" hidden="1" customHeight="1">
      <c r="A8" s="213" t="s">
        <v>373</v>
      </c>
      <c r="B8" s="31"/>
      <c r="C8" s="249"/>
      <c r="D8" s="235"/>
      <c r="E8" s="32"/>
    </row>
    <row r="9" spans="1:5" s="33" customFormat="1" ht="15" hidden="1" customHeight="1">
      <c r="A9" s="213" t="s">
        <v>374</v>
      </c>
      <c r="B9" s="31"/>
      <c r="C9" s="249"/>
      <c r="D9" s="235"/>
      <c r="E9" s="32"/>
    </row>
    <row r="10" spans="1:5" s="33" customFormat="1" ht="15" hidden="1" customHeight="1">
      <c r="A10" s="213" t="s">
        <v>375</v>
      </c>
      <c r="B10" s="31"/>
      <c r="C10" s="249"/>
      <c r="D10" s="235"/>
      <c r="E10" s="32"/>
    </row>
    <row r="11" spans="1:5" s="33" customFormat="1" ht="15" hidden="1" customHeight="1">
      <c r="A11" s="213" t="s">
        <v>376</v>
      </c>
      <c r="B11" s="31"/>
      <c r="C11" s="249"/>
      <c r="D11" s="235"/>
      <c r="E11" s="32"/>
    </row>
    <row r="12" spans="1:5" s="33" customFormat="1" ht="15" hidden="1" customHeight="1">
      <c r="A12" s="213" t="s">
        <v>377</v>
      </c>
      <c r="B12" s="31"/>
      <c r="C12" s="249"/>
      <c r="D12" s="235"/>
      <c r="E12" s="32"/>
    </row>
    <row r="13" spans="1:5" s="33" customFormat="1" ht="15" hidden="1" customHeight="1">
      <c r="A13" s="213" t="s">
        <v>378</v>
      </c>
      <c r="B13" s="31"/>
      <c r="C13" s="249"/>
      <c r="D13" s="235"/>
      <c r="E13" s="32"/>
    </row>
    <row r="14" spans="1:5" s="33" customFormat="1" ht="15" hidden="1" customHeight="1">
      <c r="A14" s="213" t="s">
        <v>379</v>
      </c>
      <c r="B14" s="31"/>
      <c r="C14" s="249"/>
      <c r="D14" s="235"/>
      <c r="E14" s="32"/>
    </row>
    <row r="15" spans="1:5" s="33" customFormat="1" ht="15" hidden="1" customHeight="1">
      <c r="A15" s="213" t="s">
        <v>380</v>
      </c>
      <c r="B15" s="31"/>
      <c r="C15" s="249"/>
      <c r="D15" s="235"/>
      <c r="E15" s="32"/>
    </row>
    <row r="16" spans="1:5" s="33" customFormat="1" ht="15" hidden="1" customHeight="1">
      <c r="A16" s="213" t="s">
        <v>381</v>
      </c>
      <c r="B16" s="31"/>
      <c r="C16" s="249"/>
      <c r="D16" s="235"/>
      <c r="E16" s="32"/>
    </row>
    <row r="17" spans="1:5" ht="15" customHeight="1">
      <c r="A17" s="212" t="s">
        <v>382</v>
      </c>
      <c r="B17" s="30"/>
      <c r="C17" s="248" t="e">
        <f>#REF!</f>
        <v>#REF!</v>
      </c>
      <c r="D17" s="235">
        <v>0</v>
      </c>
      <c r="E17" s="26"/>
    </row>
    <row r="18" spans="1:5" ht="15" customHeight="1">
      <c r="A18" s="212" t="s">
        <v>383</v>
      </c>
      <c r="B18" s="30"/>
      <c r="C18" s="248" t="e">
        <f>#REF!</f>
        <v>#REF!</v>
      </c>
      <c r="D18" s="235" t="e">
        <f>#REF!</f>
        <v>#REF!</v>
      </c>
      <c r="E18" s="26"/>
    </row>
    <row r="19" spans="1:5" ht="15" customHeight="1">
      <c r="A19" s="214" t="s">
        <v>384</v>
      </c>
      <c r="B19" s="30"/>
      <c r="C19" s="250" t="e">
        <f>SUM(C6:C18)</f>
        <v>#REF!</v>
      </c>
      <c r="D19" s="236" t="e">
        <f>SUM(D6:D18)</f>
        <v>#REF!</v>
      </c>
      <c r="E19" s="26"/>
    </row>
    <row r="20" spans="1:5" ht="15" customHeight="1">
      <c r="A20" s="212" t="s">
        <v>385</v>
      </c>
      <c r="B20" s="30"/>
      <c r="C20" s="248" t="e">
        <f>-#REF!</f>
        <v>#REF!</v>
      </c>
      <c r="D20" s="235" t="e">
        <f>-#REF!</f>
        <v>#REF!</v>
      </c>
      <c r="E20" s="26"/>
    </row>
    <row r="21" spans="1:5" s="33" customFormat="1" ht="15" hidden="1" customHeight="1">
      <c r="A21" s="213" t="s">
        <v>386</v>
      </c>
      <c r="B21" s="31"/>
      <c r="C21" s="249"/>
      <c r="D21" s="235"/>
      <c r="E21" s="26"/>
    </row>
    <row r="22" spans="1:5" s="33" customFormat="1" ht="15" hidden="1" customHeight="1">
      <c r="A22" s="213" t="s">
        <v>387</v>
      </c>
      <c r="B22" s="31"/>
      <c r="C22" s="249"/>
      <c r="D22" s="235"/>
      <c r="E22" s="26"/>
    </row>
    <row r="23" spans="1:5" s="33" customFormat="1" ht="15" hidden="1" customHeight="1">
      <c r="A23" s="213" t="s">
        <v>388</v>
      </c>
      <c r="B23" s="31"/>
      <c r="C23" s="249"/>
      <c r="D23" s="235"/>
      <c r="E23" s="26"/>
    </row>
    <row r="24" spans="1:5" s="33" customFormat="1" ht="15" hidden="1" customHeight="1">
      <c r="A24" s="213" t="s">
        <v>389</v>
      </c>
      <c r="B24" s="31"/>
      <c r="C24" s="249"/>
      <c r="D24" s="235"/>
      <c r="E24" s="26"/>
    </row>
    <row r="25" spans="1:5" s="33" customFormat="1" ht="15" hidden="1" customHeight="1">
      <c r="A25" s="213" t="s">
        <v>390</v>
      </c>
      <c r="B25" s="31"/>
      <c r="C25" s="249"/>
      <c r="D25" s="235"/>
      <c r="E25" s="26"/>
    </row>
    <row r="26" spans="1:5" ht="15" customHeight="1">
      <c r="A26" s="212" t="s">
        <v>391</v>
      </c>
      <c r="B26" s="30"/>
      <c r="C26" s="248" t="e">
        <f>-#REF!</f>
        <v>#REF!</v>
      </c>
      <c r="D26" s="235" t="e">
        <f>-#REF!</f>
        <v>#REF!</v>
      </c>
      <c r="E26" s="26"/>
    </row>
    <row r="27" spans="1:5" ht="15" customHeight="1">
      <c r="A27" s="212" t="s">
        <v>392</v>
      </c>
      <c r="B27" s="30"/>
      <c r="C27" s="248" t="e">
        <f>-#REF!</f>
        <v>#REF!</v>
      </c>
      <c r="D27" s="235" t="e">
        <f>-#REF!</f>
        <v>#REF!</v>
      </c>
      <c r="E27" s="26"/>
    </row>
    <row r="28" spans="1:5" ht="15" customHeight="1">
      <c r="A28" s="212" t="s">
        <v>393</v>
      </c>
      <c r="B28" s="30"/>
      <c r="C28" s="248" t="e">
        <f>-#REF!</f>
        <v>#REF!</v>
      </c>
      <c r="D28" s="235" t="e">
        <f>-#REF!</f>
        <v>#REF!</v>
      </c>
      <c r="E28" s="26"/>
    </row>
    <row r="29" spans="1:5" ht="15" customHeight="1">
      <c r="A29" s="214" t="s">
        <v>394</v>
      </c>
      <c r="B29" s="30"/>
      <c r="C29" s="250" t="e">
        <f>SUM(C20:C28)</f>
        <v>#REF!</v>
      </c>
      <c r="D29" s="236" t="e">
        <f>SUM(D20:D28)</f>
        <v>#REF!</v>
      </c>
      <c r="E29" s="26"/>
    </row>
    <row r="30" spans="1:5" ht="15" customHeight="1">
      <c r="A30" s="214" t="s">
        <v>395</v>
      </c>
      <c r="B30" s="30"/>
      <c r="C30" s="250" t="e">
        <f>C19-C29</f>
        <v>#REF!</v>
      </c>
      <c r="D30" s="236" t="e">
        <f>D19-D29</f>
        <v>#REF!</v>
      </c>
      <c r="E30" s="26"/>
    </row>
    <row r="31" spans="1:5" ht="15" customHeight="1">
      <c r="A31" s="211" t="s">
        <v>396</v>
      </c>
      <c r="B31" s="30"/>
      <c r="C31" s="247"/>
      <c r="D31" s="237"/>
      <c r="E31" s="26"/>
    </row>
    <row r="32" spans="1:5" ht="15" customHeight="1">
      <c r="A32" s="212" t="s">
        <v>397</v>
      </c>
      <c r="B32" s="30"/>
      <c r="C32" s="248" t="e">
        <f>#REF!</f>
        <v>#REF!</v>
      </c>
      <c r="D32" s="235"/>
      <c r="E32" s="26"/>
    </row>
    <row r="33" spans="1:5" ht="15" customHeight="1">
      <c r="A33" s="212" t="s">
        <v>398</v>
      </c>
      <c r="B33" s="30"/>
      <c r="C33" s="248" t="e">
        <f>#REF!</f>
        <v>#REF!</v>
      </c>
      <c r="D33" s="235"/>
      <c r="E33" s="26"/>
    </row>
    <row r="34" spans="1:5" ht="15" customHeight="1">
      <c r="A34" s="212" t="s">
        <v>399</v>
      </c>
      <c r="B34" s="30"/>
      <c r="C34" s="248" t="e">
        <f>#REF!</f>
        <v>#REF!</v>
      </c>
      <c r="D34" s="235"/>
      <c r="E34" s="26"/>
    </row>
    <row r="35" spans="1:5" ht="15" customHeight="1">
      <c r="A35" s="212" t="s">
        <v>400</v>
      </c>
      <c r="B35" s="30"/>
      <c r="C35" s="248" t="e">
        <f>#REF!</f>
        <v>#REF!</v>
      </c>
      <c r="D35" s="235"/>
      <c r="E35" s="26"/>
    </row>
    <row r="36" spans="1:5" ht="15" customHeight="1">
      <c r="A36" s="212" t="s">
        <v>401</v>
      </c>
      <c r="B36" s="30"/>
      <c r="C36" s="248" t="e">
        <f>#REF!</f>
        <v>#REF!</v>
      </c>
      <c r="D36" s="235"/>
      <c r="E36" s="26"/>
    </row>
    <row r="37" spans="1:5" ht="15" customHeight="1">
      <c r="A37" s="214" t="s">
        <v>402</v>
      </c>
      <c r="B37" s="30"/>
      <c r="C37" s="250" t="e">
        <f>SUM(C32:C36)</f>
        <v>#REF!</v>
      </c>
      <c r="D37" s="236">
        <f>SUM(D32:D36)</f>
        <v>0</v>
      </c>
      <c r="E37" s="26"/>
    </row>
    <row r="38" spans="1:5" ht="15" customHeight="1">
      <c r="A38" s="212" t="s">
        <v>403</v>
      </c>
      <c r="B38" s="30"/>
      <c r="C38" s="248" t="e">
        <f>-#REF!</f>
        <v>#REF!</v>
      </c>
      <c r="D38" s="235" t="e">
        <f>-#REF!</f>
        <v>#REF!</v>
      </c>
      <c r="E38" s="26"/>
    </row>
    <row r="39" spans="1:5" ht="15" customHeight="1">
      <c r="A39" s="212" t="s">
        <v>404</v>
      </c>
      <c r="B39" s="30"/>
      <c r="C39" s="248" t="e">
        <f>-#REF!</f>
        <v>#REF!</v>
      </c>
      <c r="D39" s="235"/>
      <c r="E39" s="26"/>
    </row>
    <row r="40" spans="1:5" s="33" customFormat="1" ht="15" hidden="1" customHeight="1">
      <c r="A40" s="213" t="s">
        <v>405</v>
      </c>
      <c r="B40" s="31"/>
      <c r="C40" s="249"/>
      <c r="D40" s="235"/>
      <c r="E40" s="32"/>
    </row>
    <row r="41" spans="1:5" ht="15" customHeight="1">
      <c r="A41" s="212" t="s">
        <v>406</v>
      </c>
      <c r="B41" s="30"/>
      <c r="C41" s="248" t="e">
        <f>-#REF!</f>
        <v>#REF!</v>
      </c>
      <c r="D41" s="235"/>
      <c r="E41" s="26"/>
    </row>
    <row r="42" spans="1:5" ht="15" customHeight="1">
      <c r="A42" s="212" t="s">
        <v>407</v>
      </c>
      <c r="B42" s="30"/>
      <c r="C42" s="248" t="e">
        <f>-#REF!</f>
        <v>#REF!</v>
      </c>
      <c r="D42" s="235"/>
      <c r="E42" s="26"/>
    </row>
    <row r="43" spans="1:5" ht="15" customHeight="1">
      <c r="A43" s="214" t="s">
        <v>408</v>
      </c>
      <c r="B43" s="30"/>
      <c r="C43" s="250" t="e">
        <f>SUM(C38:C42)</f>
        <v>#REF!</v>
      </c>
      <c r="D43" s="236" t="e">
        <f>SUM(D38:D42)</f>
        <v>#REF!</v>
      </c>
      <c r="E43" s="26"/>
    </row>
    <row r="44" spans="1:5" ht="15" customHeight="1">
      <c r="A44" s="214" t="s">
        <v>409</v>
      </c>
      <c r="B44" s="30"/>
      <c r="C44" s="250" t="e">
        <f>C37-C43</f>
        <v>#REF!</v>
      </c>
      <c r="D44" s="236" t="e">
        <f>D37-D43</f>
        <v>#REF!</v>
      </c>
      <c r="E44" s="26"/>
    </row>
    <row r="45" spans="1:5" ht="15" customHeight="1">
      <c r="A45" s="211" t="s">
        <v>410</v>
      </c>
      <c r="B45" s="30"/>
      <c r="C45" s="247"/>
      <c r="D45" s="237"/>
      <c r="E45" s="26"/>
    </row>
    <row r="46" spans="1:5" ht="15" customHeight="1">
      <c r="A46" s="215" t="s">
        <v>411</v>
      </c>
      <c r="B46" s="30"/>
      <c r="C46" s="248" t="e">
        <f>#REF!</f>
        <v>#REF!</v>
      </c>
      <c r="D46" s="235"/>
      <c r="E46" s="26"/>
    </row>
    <row r="47" spans="1:5" ht="15" customHeight="1">
      <c r="A47" s="215" t="s">
        <v>412</v>
      </c>
      <c r="B47" s="30"/>
      <c r="C47" s="248"/>
      <c r="D47" s="235"/>
      <c r="E47" s="26"/>
    </row>
    <row r="48" spans="1:5" ht="15" customHeight="1">
      <c r="A48" s="215" t="s">
        <v>413</v>
      </c>
      <c r="B48" s="30"/>
      <c r="C48" s="248" t="e">
        <f>#REF!</f>
        <v>#REF!</v>
      </c>
      <c r="D48" s="235"/>
      <c r="E48" s="26"/>
    </row>
    <row r="49" spans="1:5" ht="15" customHeight="1">
      <c r="A49" s="215" t="s">
        <v>414</v>
      </c>
      <c r="B49" s="30"/>
      <c r="C49" s="248"/>
      <c r="D49" s="235"/>
      <c r="E49" s="26"/>
    </row>
    <row r="50" spans="1:5" ht="15" customHeight="1">
      <c r="A50" s="215" t="s">
        <v>415</v>
      </c>
      <c r="B50" s="30"/>
      <c r="C50" s="248" t="e">
        <f>#REF!</f>
        <v>#REF!</v>
      </c>
      <c r="D50" s="235"/>
      <c r="E50" s="26"/>
    </row>
    <row r="51" spans="1:5" ht="15" customHeight="1">
      <c r="A51" s="214" t="s">
        <v>416</v>
      </c>
      <c r="B51" s="30"/>
      <c r="C51" s="250" t="e">
        <f>SUM(C46,C48:C50)</f>
        <v>#REF!</v>
      </c>
      <c r="D51" s="236">
        <f>SUM(D46,D48:D50)</f>
        <v>0</v>
      </c>
      <c r="E51" s="26"/>
    </row>
    <row r="52" spans="1:5" ht="15" customHeight="1">
      <c r="A52" s="215" t="s">
        <v>417</v>
      </c>
      <c r="B52" s="30"/>
      <c r="C52" s="248" t="e">
        <f>-#REF!</f>
        <v>#REF!</v>
      </c>
      <c r="D52" s="235"/>
      <c r="E52" s="26"/>
    </row>
    <row r="53" spans="1:5" ht="15" customHeight="1">
      <c r="A53" s="215" t="s">
        <v>418</v>
      </c>
      <c r="B53" s="30"/>
      <c r="C53" s="248" t="e">
        <f>-#REF!</f>
        <v>#REF!</v>
      </c>
      <c r="D53" s="235">
        <v>0</v>
      </c>
      <c r="E53" s="26"/>
    </row>
    <row r="54" spans="1:5" ht="15" customHeight="1">
      <c r="A54" s="215" t="s">
        <v>419</v>
      </c>
      <c r="B54" s="30"/>
      <c r="C54" s="248"/>
      <c r="D54" s="235"/>
      <c r="E54" s="26"/>
    </row>
    <row r="55" spans="1:5" ht="15" customHeight="1">
      <c r="A55" s="215" t="s">
        <v>420</v>
      </c>
      <c r="B55" s="30"/>
      <c r="C55" s="248" t="e">
        <f>-#REF!</f>
        <v>#REF!</v>
      </c>
      <c r="D55" s="235"/>
      <c r="E55" s="26"/>
    </row>
    <row r="56" spans="1:5" ht="15" customHeight="1">
      <c r="A56" s="214" t="s">
        <v>421</v>
      </c>
      <c r="B56" s="30"/>
      <c r="C56" s="250" t="e">
        <f>SUM(C52:C53,C55)</f>
        <v>#REF!</v>
      </c>
      <c r="D56" s="236">
        <f>SUM(D52:D53,D55)</f>
        <v>0</v>
      </c>
      <c r="E56" s="26"/>
    </row>
    <row r="57" spans="1:5" ht="15" customHeight="1">
      <c r="A57" s="214" t="s">
        <v>422</v>
      </c>
      <c r="B57" s="30"/>
      <c r="C57" s="250" t="e">
        <f>C51-C56</f>
        <v>#REF!</v>
      </c>
      <c r="D57" s="236">
        <f>D51-D56</f>
        <v>0</v>
      </c>
      <c r="E57" s="26"/>
    </row>
    <row r="58" spans="1:5" ht="15" customHeight="1">
      <c r="A58" s="211" t="s">
        <v>423</v>
      </c>
      <c r="B58" s="30"/>
      <c r="C58" s="248" t="e">
        <f>-#REF!</f>
        <v>#REF!</v>
      </c>
      <c r="D58" s="235">
        <v>0</v>
      </c>
      <c r="E58" s="26"/>
    </row>
    <row r="59" spans="1:5" ht="15" customHeight="1">
      <c r="A59" s="211" t="s">
        <v>424</v>
      </c>
      <c r="B59" s="34"/>
      <c r="C59" s="248" t="e">
        <f>C30+C44+C57+C58</f>
        <v>#REF!</v>
      </c>
      <c r="D59" s="235" t="e">
        <f>D30+D44+D57+D58</f>
        <v>#REF!</v>
      </c>
    </row>
    <row r="60" spans="1:5" ht="15" customHeight="1">
      <c r="A60" s="215" t="s">
        <v>425</v>
      </c>
      <c r="B60" s="35"/>
      <c r="C60" s="248">
        <f>资产负债表!D6</f>
        <v>1000000</v>
      </c>
      <c r="D60" s="235" t="e">
        <f>#REF!</f>
        <v>#REF!</v>
      </c>
    </row>
    <row r="61" spans="1:5" ht="15" customHeight="1" thickBot="1">
      <c r="A61" s="216" t="s">
        <v>426</v>
      </c>
      <c r="B61" s="217"/>
      <c r="C61" s="251" t="e">
        <f>C59+C60</f>
        <v>#REF!</v>
      </c>
      <c r="D61" s="238" t="e">
        <f>D59+D60</f>
        <v>#REF!</v>
      </c>
    </row>
    <row r="62" spans="1:5" s="11" customFormat="1" ht="15" customHeight="1">
      <c r="A62" s="269" t="s">
        <v>365</v>
      </c>
      <c r="B62" s="269"/>
      <c r="C62" s="269"/>
      <c r="D62" s="269"/>
    </row>
    <row r="63" spans="1:5" ht="15.95" customHeight="1">
      <c r="C63" s="82"/>
      <c r="D63" s="85"/>
    </row>
    <row r="64" spans="1:5" ht="15.95" customHeight="1">
      <c r="C64" s="82" t="e">
        <f>C61-资产负债表!C6</f>
        <v>#REF!</v>
      </c>
      <c r="D64" s="82" t="e">
        <f>D61-资产负债表!D6</f>
        <v>#REF!</v>
      </c>
    </row>
    <row r="65" spans="3:4" ht="15.95" customHeight="1">
      <c r="C65" s="82"/>
      <c r="D65" s="85"/>
    </row>
    <row r="66" spans="3:4" ht="15.95" customHeight="1">
      <c r="C66" s="82"/>
      <c r="D66" s="85"/>
    </row>
    <row r="67" spans="3:4" ht="15.95" customHeight="1">
      <c r="C67" s="82"/>
      <c r="D67" s="85"/>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41"/>
  <sheetViews>
    <sheetView view="pageBreakPreview" zoomScaleNormal="100" zoomScaleSheetLayoutView="100" workbookViewId="0">
      <pane xSplit="1" ySplit="6" topLeftCell="B27" activePane="bottomRight" state="frozen"/>
      <selection activeCell="A3" sqref="A3"/>
      <selection pane="topRight" activeCell="A3" sqref="A3"/>
      <selection pane="bottomLeft" activeCell="A3" sqref="A3"/>
      <selection pane="bottomRight" activeCell="M30" sqref="M30"/>
    </sheetView>
  </sheetViews>
  <sheetFormatPr defaultRowHeight="15"/>
  <cols>
    <col min="1" max="1" width="29.125" style="141" customWidth="1"/>
    <col min="2" max="2" width="13.875" style="141" customWidth="1"/>
    <col min="3" max="5" width="6.25" style="141" hidden="1" customWidth="1"/>
    <col min="6" max="6" width="13.75" style="141" customWidth="1"/>
    <col min="7" max="8" width="7.5" style="141" hidden="1" customWidth="1"/>
    <col min="9" max="9" width="9.5" style="141" hidden="1" customWidth="1"/>
    <col min="10" max="10" width="12.625" style="141" customWidth="1"/>
    <col min="11" max="11" width="13.875" style="141" customWidth="1"/>
    <col min="12" max="12" width="8.25" style="141" hidden="1" customWidth="1"/>
    <col min="13" max="14" width="13.875" style="141" customWidth="1"/>
    <col min="15" max="17" width="6.25" style="141" hidden="1" customWidth="1"/>
    <col min="18" max="18" width="13.5" style="141" customWidth="1"/>
    <col min="19" max="20" width="7.5" style="141" hidden="1" customWidth="1"/>
    <col min="21" max="21" width="9.5" style="141" hidden="1" customWidth="1"/>
    <col min="22" max="22" width="14.625" style="141" customWidth="1"/>
    <col min="23" max="23" width="16.125" style="141" customWidth="1"/>
    <col min="24" max="24" width="16.875" style="141" customWidth="1"/>
    <col min="25" max="16384" width="9" style="141"/>
  </cols>
  <sheetData>
    <row r="1" spans="1:24" ht="36.75" customHeight="1">
      <c r="A1" s="285" t="s">
        <v>647</v>
      </c>
      <c r="B1" s="286"/>
      <c r="C1" s="286"/>
      <c r="D1" s="286"/>
      <c r="E1" s="286"/>
      <c r="F1" s="286"/>
      <c r="G1" s="286"/>
      <c r="H1" s="286"/>
      <c r="I1" s="286"/>
      <c r="J1" s="286"/>
      <c r="K1" s="286"/>
      <c r="L1" s="286"/>
      <c r="M1" s="286"/>
      <c r="N1" s="286"/>
      <c r="O1" s="286"/>
      <c r="P1" s="286"/>
      <c r="Q1" s="286"/>
      <c r="R1" s="286"/>
      <c r="S1" s="286"/>
      <c r="T1" s="286"/>
      <c r="U1" s="286"/>
      <c r="V1" s="286"/>
      <c r="W1" s="286"/>
      <c r="X1" s="286"/>
    </row>
    <row r="2" spans="1:24" ht="23.25" customHeight="1">
      <c r="A2" s="287" t="str">
        <f>利润表!A2</f>
        <v>2020年度</v>
      </c>
      <c r="B2" s="287"/>
      <c r="C2" s="287"/>
      <c r="D2" s="287"/>
      <c r="E2" s="287"/>
      <c r="F2" s="287"/>
      <c r="G2" s="287"/>
      <c r="H2" s="287"/>
      <c r="I2" s="287"/>
      <c r="J2" s="287"/>
      <c r="K2" s="287"/>
      <c r="L2" s="287"/>
      <c r="M2" s="287"/>
      <c r="N2" s="287"/>
      <c r="O2" s="287"/>
      <c r="P2" s="287"/>
      <c r="Q2" s="287"/>
      <c r="R2" s="287"/>
      <c r="S2" s="287"/>
      <c r="T2" s="287"/>
      <c r="U2" s="287"/>
      <c r="V2" s="287"/>
      <c r="W2" s="287"/>
      <c r="X2" s="287"/>
    </row>
    <row r="3" spans="1:24" s="143" customFormat="1" ht="16.5" customHeight="1" thickBot="1">
      <c r="A3" s="142" t="str">
        <f>资产负债表!A3</f>
        <v>编制单位：</v>
      </c>
      <c r="X3" s="255"/>
    </row>
    <row r="4" spans="1:24" s="143" customFormat="1" ht="22.5" customHeight="1">
      <c r="A4" s="288" t="s">
        <v>516</v>
      </c>
      <c r="B4" s="290" t="s">
        <v>515</v>
      </c>
      <c r="C4" s="290"/>
      <c r="D4" s="290"/>
      <c r="E4" s="290"/>
      <c r="F4" s="290"/>
      <c r="G4" s="290"/>
      <c r="H4" s="290"/>
      <c r="I4" s="290"/>
      <c r="J4" s="290"/>
      <c r="K4" s="290"/>
      <c r="L4" s="290"/>
      <c r="M4" s="290"/>
      <c r="N4" s="291" t="s">
        <v>443</v>
      </c>
      <c r="O4" s="291"/>
      <c r="P4" s="291"/>
      <c r="Q4" s="291"/>
      <c r="R4" s="290"/>
      <c r="S4" s="290"/>
      <c r="T4" s="290"/>
      <c r="U4" s="290"/>
      <c r="V4" s="290"/>
      <c r="W4" s="292"/>
      <c r="X4" s="293"/>
    </row>
    <row r="5" spans="1:24" s="143" customFormat="1" ht="22.5" customHeight="1">
      <c r="A5" s="289"/>
      <c r="B5" s="277" t="s">
        <v>539</v>
      </c>
      <c r="C5" s="277" t="s">
        <v>517</v>
      </c>
      <c r="D5" s="277"/>
      <c r="E5" s="277"/>
      <c r="F5" s="277" t="s">
        <v>427</v>
      </c>
      <c r="G5" s="277" t="s">
        <v>428</v>
      </c>
      <c r="H5" s="277" t="s">
        <v>518</v>
      </c>
      <c r="I5" s="277" t="s">
        <v>519</v>
      </c>
      <c r="J5" s="277" t="s">
        <v>429</v>
      </c>
      <c r="K5" s="277" t="s">
        <v>511</v>
      </c>
      <c r="L5" s="277" t="s">
        <v>520</v>
      </c>
      <c r="M5" s="281" t="s">
        <v>540</v>
      </c>
      <c r="N5" s="283" t="s">
        <v>539</v>
      </c>
      <c r="O5" s="277" t="s">
        <v>517</v>
      </c>
      <c r="P5" s="277"/>
      <c r="Q5" s="277"/>
      <c r="R5" s="278" t="s">
        <v>427</v>
      </c>
      <c r="S5" s="278" t="s">
        <v>428</v>
      </c>
      <c r="T5" s="278" t="s">
        <v>518</v>
      </c>
      <c r="U5" s="278" t="s">
        <v>519</v>
      </c>
      <c r="V5" s="278" t="s">
        <v>429</v>
      </c>
      <c r="W5" s="278" t="s">
        <v>511</v>
      </c>
      <c r="X5" s="295" t="s">
        <v>540</v>
      </c>
    </row>
    <row r="6" spans="1:24" s="144" customFormat="1" ht="24.75" customHeight="1">
      <c r="A6" s="289"/>
      <c r="B6" s="280"/>
      <c r="C6" s="242" t="s">
        <v>521</v>
      </c>
      <c r="D6" s="242" t="s">
        <v>522</v>
      </c>
      <c r="E6" s="242" t="s">
        <v>520</v>
      </c>
      <c r="F6" s="280"/>
      <c r="G6" s="280"/>
      <c r="H6" s="280"/>
      <c r="I6" s="280"/>
      <c r="J6" s="280"/>
      <c r="K6" s="277"/>
      <c r="L6" s="277"/>
      <c r="M6" s="282"/>
      <c r="N6" s="284"/>
      <c r="O6" s="242" t="s">
        <v>521</v>
      </c>
      <c r="P6" s="242" t="s">
        <v>522</v>
      </c>
      <c r="Q6" s="242" t="s">
        <v>520</v>
      </c>
      <c r="R6" s="279"/>
      <c r="S6" s="279"/>
      <c r="T6" s="279"/>
      <c r="U6" s="279"/>
      <c r="V6" s="279"/>
      <c r="W6" s="294"/>
      <c r="X6" s="296"/>
    </row>
    <row r="7" spans="1:24" s="143" customFormat="1" ht="22.5" customHeight="1">
      <c r="A7" s="145" t="s">
        <v>430</v>
      </c>
      <c r="B7" s="146">
        <f>N34</f>
        <v>1000000</v>
      </c>
      <c r="C7" s="146">
        <f t="shared" ref="C7:I7" si="0">O34</f>
        <v>0</v>
      </c>
      <c r="D7" s="146">
        <f t="shared" si="0"/>
        <v>0</v>
      </c>
      <c r="E7" s="146">
        <f t="shared" si="0"/>
        <v>0</v>
      </c>
      <c r="F7" s="146">
        <f>R34</f>
        <v>0</v>
      </c>
      <c r="G7" s="146">
        <f t="shared" si="0"/>
        <v>0</v>
      </c>
      <c r="H7" s="146">
        <f t="shared" si="0"/>
        <v>0</v>
      </c>
      <c r="I7" s="146">
        <f t="shared" si="0"/>
        <v>0</v>
      </c>
      <c r="J7" s="146">
        <f>V34</f>
        <v>0</v>
      </c>
      <c r="K7" s="146">
        <f>W34</f>
        <v>-20000</v>
      </c>
      <c r="L7" s="147"/>
      <c r="M7" s="252">
        <f>SUM(B7:F7,-G7,H7:L7)</f>
        <v>980000</v>
      </c>
      <c r="N7" s="149">
        <f>'TB-上期'!D110</f>
        <v>1000000</v>
      </c>
      <c r="O7" s="149"/>
      <c r="P7" s="149"/>
      <c r="Q7" s="149"/>
      <c r="R7" s="147"/>
      <c r="S7" s="147"/>
      <c r="T7" s="147"/>
      <c r="U7" s="147"/>
      <c r="V7" s="147"/>
      <c r="W7" s="148"/>
      <c r="X7" s="150">
        <f t="shared" ref="X7:X34" si="1">SUM(N7:R7,-S7,T7:W7)</f>
        <v>1000000</v>
      </c>
    </row>
    <row r="8" spans="1:24" s="143" customFormat="1" ht="22.5" customHeight="1">
      <c r="A8" s="151" t="s">
        <v>431</v>
      </c>
      <c r="B8" s="146"/>
      <c r="C8" s="146"/>
      <c r="D8" s="146"/>
      <c r="E8" s="146"/>
      <c r="F8" s="146"/>
      <c r="G8" s="147"/>
      <c r="H8" s="147"/>
      <c r="I8" s="147"/>
      <c r="J8" s="147"/>
      <c r="K8" s="147"/>
      <c r="L8" s="147"/>
      <c r="M8" s="252">
        <f t="shared" ref="M8:M34" si="2">SUM(B8:F8,-G8,H8:L8)</f>
        <v>0</v>
      </c>
      <c r="N8" s="149"/>
      <c r="O8" s="149"/>
      <c r="P8" s="149"/>
      <c r="Q8" s="149"/>
      <c r="R8" s="147"/>
      <c r="S8" s="147"/>
      <c r="T8" s="147"/>
      <c r="U8" s="147"/>
      <c r="V8" s="147"/>
      <c r="W8" s="148"/>
      <c r="X8" s="150">
        <f t="shared" si="1"/>
        <v>0</v>
      </c>
    </row>
    <row r="9" spans="1:24" s="143" customFormat="1" ht="22.5" customHeight="1">
      <c r="A9" s="151" t="s">
        <v>523</v>
      </c>
      <c r="B9" s="146"/>
      <c r="C9" s="146"/>
      <c r="D9" s="146"/>
      <c r="E9" s="146"/>
      <c r="F9" s="146"/>
      <c r="G9" s="147"/>
      <c r="H9" s="147"/>
      <c r="I9" s="147"/>
      <c r="J9" s="147"/>
      <c r="K9" s="147"/>
      <c r="L9" s="147"/>
      <c r="M9" s="252">
        <f t="shared" si="2"/>
        <v>0</v>
      </c>
      <c r="N9" s="149"/>
      <c r="O9" s="149"/>
      <c r="P9" s="149"/>
      <c r="Q9" s="149"/>
      <c r="R9" s="147"/>
      <c r="S9" s="147"/>
      <c r="T9" s="147"/>
      <c r="U9" s="147"/>
      <c r="V9" s="147"/>
      <c r="W9" s="148"/>
      <c r="X9" s="150">
        <f t="shared" si="1"/>
        <v>0</v>
      </c>
    </row>
    <row r="10" spans="1:24" s="143" customFormat="1" ht="22.5" customHeight="1">
      <c r="A10" s="151" t="s">
        <v>524</v>
      </c>
      <c r="B10" s="146"/>
      <c r="C10" s="146"/>
      <c r="D10" s="146"/>
      <c r="E10" s="146"/>
      <c r="F10" s="146"/>
      <c r="G10" s="147"/>
      <c r="H10" s="147"/>
      <c r="I10" s="147"/>
      <c r="J10" s="147"/>
      <c r="K10" s="147"/>
      <c r="L10" s="147"/>
      <c r="M10" s="252">
        <f t="shared" si="2"/>
        <v>0</v>
      </c>
      <c r="N10" s="149"/>
      <c r="O10" s="149"/>
      <c r="P10" s="149"/>
      <c r="Q10" s="149"/>
      <c r="R10" s="147"/>
      <c r="S10" s="147"/>
      <c r="T10" s="147"/>
      <c r="U10" s="147"/>
      <c r="V10" s="147"/>
      <c r="W10" s="148">
        <f>'TB-上期'!AC169</f>
        <v>0</v>
      </c>
      <c r="X10" s="150">
        <f t="shared" si="1"/>
        <v>0</v>
      </c>
    </row>
    <row r="11" spans="1:24" s="143" customFormat="1" ht="22.5" customHeight="1">
      <c r="A11" s="145" t="s">
        <v>432</v>
      </c>
      <c r="B11" s="146">
        <f t="shared" ref="B11:K11" si="3">SUM(B7:B10)</f>
        <v>1000000</v>
      </c>
      <c r="C11" s="146">
        <f t="shared" si="3"/>
        <v>0</v>
      </c>
      <c r="D11" s="146">
        <f t="shared" si="3"/>
        <v>0</v>
      </c>
      <c r="E11" s="146">
        <f t="shared" si="3"/>
        <v>0</v>
      </c>
      <c r="F11" s="146">
        <f t="shared" si="3"/>
        <v>0</v>
      </c>
      <c r="G11" s="147">
        <f t="shared" si="3"/>
        <v>0</v>
      </c>
      <c r="H11" s="147">
        <f t="shared" si="3"/>
        <v>0</v>
      </c>
      <c r="I11" s="147">
        <f t="shared" si="3"/>
        <v>0</v>
      </c>
      <c r="J11" s="147">
        <f t="shared" si="3"/>
        <v>0</v>
      </c>
      <c r="K11" s="147">
        <f t="shared" si="3"/>
        <v>-20000</v>
      </c>
      <c r="L11" s="147"/>
      <c r="M11" s="252">
        <f t="shared" si="2"/>
        <v>980000</v>
      </c>
      <c r="N11" s="149">
        <f t="shared" ref="N11:W11" si="4">SUM(N7:N10)</f>
        <v>1000000</v>
      </c>
      <c r="O11" s="149">
        <f t="shared" si="4"/>
        <v>0</v>
      </c>
      <c r="P11" s="149">
        <f t="shared" si="4"/>
        <v>0</v>
      </c>
      <c r="Q11" s="149">
        <f t="shared" si="4"/>
        <v>0</v>
      </c>
      <c r="R11" s="147">
        <f t="shared" si="4"/>
        <v>0</v>
      </c>
      <c r="S11" s="147">
        <f>SUM(S7:S10)</f>
        <v>0</v>
      </c>
      <c r="T11" s="147">
        <f t="shared" si="4"/>
        <v>0</v>
      </c>
      <c r="U11" s="147">
        <f t="shared" si="4"/>
        <v>0</v>
      </c>
      <c r="V11" s="147">
        <f t="shared" si="4"/>
        <v>0</v>
      </c>
      <c r="W11" s="147">
        <f t="shared" si="4"/>
        <v>0</v>
      </c>
      <c r="X11" s="150">
        <f t="shared" si="1"/>
        <v>1000000</v>
      </c>
    </row>
    <row r="12" spans="1:24" s="143" customFormat="1" ht="25.5" customHeight="1">
      <c r="A12" s="145" t="s">
        <v>525</v>
      </c>
      <c r="B12" s="146">
        <f t="shared" ref="B12:K12" si="5">B13+B14+B19+B23+B30+B33</f>
        <v>0</v>
      </c>
      <c r="C12" s="146">
        <f t="shared" si="5"/>
        <v>0</v>
      </c>
      <c r="D12" s="146">
        <f t="shared" si="5"/>
        <v>0</v>
      </c>
      <c r="E12" s="146">
        <f t="shared" si="5"/>
        <v>0</v>
      </c>
      <c r="F12" s="146">
        <f t="shared" si="5"/>
        <v>0</v>
      </c>
      <c r="G12" s="146">
        <f t="shared" si="5"/>
        <v>0</v>
      </c>
      <c r="H12" s="146">
        <f t="shared" si="5"/>
        <v>0</v>
      </c>
      <c r="I12" s="146">
        <f t="shared" si="5"/>
        <v>0</v>
      </c>
      <c r="J12" s="146">
        <f t="shared" si="5"/>
        <v>0</v>
      </c>
      <c r="K12" s="146">
        <f t="shared" si="5"/>
        <v>-10000</v>
      </c>
      <c r="L12" s="146"/>
      <c r="M12" s="252">
        <f t="shared" si="2"/>
        <v>-10000</v>
      </c>
      <c r="N12" s="149">
        <f t="shared" ref="N12:V12" si="6">N13+N14+N19+N23+N30+N33</f>
        <v>0</v>
      </c>
      <c r="O12" s="149">
        <f t="shared" si="6"/>
        <v>0</v>
      </c>
      <c r="P12" s="149">
        <f t="shared" si="6"/>
        <v>0</v>
      </c>
      <c r="Q12" s="149">
        <f t="shared" si="6"/>
        <v>0</v>
      </c>
      <c r="R12" s="149">
        <f t="shared" si="6"/>
        <v>0</v>
      </c>
      <c r="S12" s="149">
        <f t="shared" si="6"/>
        <v>0</v>
      </c>
      <c r="T12" s="149">
        <f t="shared" si="6"/>
        <v>0</v>
      </c>
      <c r="U12" s="149">
        <f t="shared" si="6"/>
        <v>0</v>
      </c>
      <c r="V12" s="149">
        <f t="shared" si="6"/>
        <v>0</v>
      </c>
      <c r="W12" s="149">
        <f>W13+W14+W19+W23+W30+W33</f>
        <v>-20000</v>
      </c>
      <c r="X12" s="150">
        <f t="shared" si="1"/>
        <v>-20000</v>
      </c>
    </row>
    <row r="13" spans="1:24" s="143" customFormat="1" ht="22.5" customHeight="1">
      <c r="A13" s="152" t="s">
        <v>526</v>
      </c>
      <c r="B13" s="146"/>
      <c r="C13" s="146"/>
      <c r="D13" s="146"/>
      <c r="E13" s="146"/>
      <c r="F13" s="146"/>
      <c r="G13" s="147"/>
      <c r="H13" s="147">
        <v>0</v>
      </c>
      <c r="I13" s="147"/>
      <c r="J13" s="147"/>
      <c r="K13" s="147">
        <f>利润表!C40</f>
        <v>-10000</v>
      </c>
      <c r="L13" s="147"/>
      <c r="M13" s="252">
        <f t="shared" si="2"/>
        <v>-10000</v>
      </c>
      <c r="N13" s="149"/>
      <c r="O13" s="149"/>
      <c r="P13" s="149"/>
      <c r="Q13" s="149"/>
      <c r="R13" s="147"/>
      <c r="S13" s="147"/>
      <c r="T13" s="147">
        <v>0</v>
      </c>
      <c r="U13" s="147"/>
      <c r="V13" s="147"/>
      <c r="W13" s="148">
        <f>'TB-上期'!AC166</f>
        <v>-20000</v>
      </c>
      <c r="X13" s="150">
        <f t="shared" si="1"/>
        <v>-20000</v>
      </c>
    </row>
    <row r="14" spans="1:24" s="143" customFormat="1" ht="22.5" customHeight="1">
      <c r="A14" s="152" t="s">
        <v>433</v>
      </c>
      <c r="B14" s="253">
        <f t="shared" ref="B14:K14" si="7">SUM(B15:B18)</f>
        <v>0</v>
      </c>
      <c r="C14" s="146">
        <f t="shared" si="7"/>
        <v>0</v>
      </c>
      <c r="D14" s="146">
        <f t="shared" si="7"/>
        <v>0</v>
      </c>
      <c r="E14" s="146">
        <f t="shared" si="7"/>
        <v>0</v>
      </c>
      <c r="F14" s="146">
        <f t="shared" si="7"/>
        <v>0</v>
      </c>
      <c r="G14" s="147">
        <f t="shared" si="7"/>
        <v>0</v>
      </c>
      <c r="H14" s="147">
        <f t="shared" si="7"/>
        <v>0</v>
      </c>
      <c r="I14" s="147">
        <f t="shared" si="7"/>
        <v>0</v>
      </c>
      <c r="J14" s="147">
        <f t="shared" si="7"/>
        <v>0</v>
      </c>
      <c r="K14" s="147">
        <f t="shared" si="7"/>
        <v>0</v>
      </c>
      <c r="L14" s="147"/>
      <c r="M14" s="252">
        <f t="shared" si="2"/>
        <v>0</v>
      </c>
      <c r="N14" s="149">
        <f t="shared" ref="N14:W14" si="8">SUM(N15:N18)</f>
        <v>0</v>
      </c>
      <c r="O14" s="149">
        <f t="shared" si="8"/>
        <v>0</v>
      </c>
      <c r="P14" s="149">
        <f t="shared" si="8"/>
        <v>0</v>
      </c>
      <c r="Q14" s="149">
        <f t="shared" si="8"/>
        <v>0</v>
      </c>
      <c r="R14" s="147">
        <f t="shared" si="8"/>
        <v>0</v>
      </c>
      <c r="S14" s="147">
        <f t="shared" si="8"/>
        <v>0</v>
      </c>
      <c r="T14" s="147">
        <f t="shared" si="8"/>
        <v>0</v>
      </c>
      <c r="U14" s="147">
        <f t="shared" si="8"/>
        <v>0</v>
      </c>
      <c r="V14" s="147">
        <f t="shared" si="8"/>
        <v>0</v>
      </c>
      <c r="W14" s="147">
        <f t="shared" si="8"/>
        <v>0</v>
      </c>
      <c r="X14" s="150">
        <f t="shared" si="1"/>
        <v>0</v>
      </c>
    </row>
    <row r="15" spans="1:24" s="143" customFormat="1" ht="22.5" customHeight="1">
      <c r="A15" s="151" t="s">
        <v>527</v>
      </c>
      <c r="B15" s="254"/>
      <c r="C15" s="146"/>
      <c r="D15" s="146"/>
      <c r="E15" s="146"/>
      <c r="F15" s="146"/>
      <c r="G15" s="147"/>
      <c r="H15" s="147"/>
      <c r="I15" s="147"/>
      <c r="J15" s="147"/>
      <c r="K15" s="147"/>
      <c r="L15" s="147"/>
      <c r="M15" s="252">
        <f t="shared" si="2"/>
        <v>0</v>
      </c>
      <c r="N15" s="149"/>
      <c r="O15" s="149"/>
      <c r="P15" s="149"/>
      <c r="Q15" s="149"/>
      <c r="R15" s="147"/>
      <c r="S15" s="147"/>
      <c r="T15" s="147"/>
      <c r="U15" s="147"/>
      <c r="V15" s="147"/>
      <c r="W15" s="148"/>
      <c r="X15" s="150">
        <f t="shared" si="1"/>
        <v>0</v>
      </c>
    </row>
    <row r="16" spans="1:24" s="143" customFormat="1" ht="22.5" customHeight="1">
      <c r="A16" s="151" t="s">
        <v>434</v>
      </c>
      <c r="B16" s="146"/>
      <c r="C16" s="146"/>
      <c r="D16" s="146"/>
      <c r="E16" s="146"/>
      <c r="F16" s="146"/>
      <c r="G16" s="147"/>
      <c r="H16" s="147"/>
      <c r="I16" s="147"/>
      <c r="J16" s="147"/>
      <c r="K16" s="147"/>
      <c r="L16" s="147"/>
      <c r="M16" s="252">
        <f t="shared" si="2"/>
        <v>0</v>
      </c>
      <c r="N16" s="149"/>
      <c r="O16" s="149"/>
      <c r="P16" s="149"/>
      <c r="Q16" s="149"/>
      <c r="R16" s="147"/>
      <c r="S16" s="147"/>
      <c r="T16" s="147"/>
      <c r="U16" s="147"/>
      <c r="V16" s="147"/>
      <c r="W16" s="148"/>
      <c r="X16" s="150">
        <f t="shared" si="1"/>
        <v>0</v>
      </c>
    </row>
    <row r="17" spans="1:24" s="143" customFormat="1" ht="22.5" customHeight="1">
      <c r="A17" s="151" t="s">
        <v>435</v>
      </c>
      <c r="B17" s="146"/>
      <c r="C17" s="146"/>
      <c r="D17" s="146"/>
      <c r="E17" s="146"/>
      <c r="F17" s="146"/>
      <c r="G17" s="147"/>
      <c r="H17" s="147"/>
      <c r="I17" s="147"/>
      <c r="J17" s="147"/>
      <c r="K17" s="147"/>
      <c r="L17" s="147"/>
      <c r="M17" s="252">
        <f t="shared" si="2"/>
        <v>0</v>
      </c>
      <c r="N17" s="149"/>
      <c r="O17" s="149"/>
      <c r="P17" s="149"/>
      <c r="Q17" s="149"/>
      <c r="R17" s="147"/>
      <c r="S17" s="147"/>
      <c r="T17" s="147"/>
      <c r="U17" s="147"/>
      <c r="V17" s="147"/>
      <c r="W17" s="148"/>
      <c r="X17" s="150">
        <f t="shared" si="1"/>
        <v>0</v>
      </c>
    </row>
    <row r="18" spans="1:24" s="143" customFormat="1" ht="22.5" customHeight="1">
      <c r="A18" s="151" t="s">
        <v>436</v>
      </c>
      <c r="B18" s="146"/>
      <c r="C18" s="146"/>
      <c r="D18" s="146"/>
      <c r="E18" s="146"/>
      <c r="F18" s="146"/>
      <c r="G18" s="147"/>
      <c r="H18" s="147"/>
      <c r="I18" s="147"/>
      <c r="J18" s="147"/>
      <c r="K18" s="147"/>
      <c r="L18" s="147"/>
      <c r="M18" s="252">
        <f t="shared" si="2"/>
        <v>0</v>
      </c>
      <c r="N18" s="149"/>
      <c r="O18" s="149"/>
      <c r="P18" s="149"/>
      <c r="Q18" s="149"/>
      <c r="R18" s="147"/>
      <c r="S18" s="147"/>
      <c r="T18" s="147"/>
      <c r="U18" s="147"/>
      <c r="V18" s="147"/>
      <c r="W18" s="148"/>
      <c r="X18" s="150">
        <f t="shared" si="1"/>
        <v>0</v>
      </c>
    </row>
    <row r="19" spans="1:24" s="143" customFormat="1" ht="22.5" customHeight="1">
      <c r="A19" s="152" t="s">
        <v>528</v>
      </c>
      <c r="B19" s="146">
        <f t="shared" ref="B19:K19" si="9">SUM(B20:B22)</f>
        <v>0</v>
      </c>
      <c r="C19" s="146">
        <f t="shared" si="9"/>
        <v>0</v>
      </c>
      <c r="D19" s="146">
        <f t="shared" si="9"/>
        <v>0</v>
      </c>
      <c r="E19" s="146">
        <f t="shared" si="9"/>
        <v>0</v>
      </c>
      <c r="F19" s="146">
        <f t="shared" si="9"/>
        <v>0</v>
      </c>
      <c r="G19" s="147">
        <f t="shared" si="9"/>
        <v>0</v>
      </c>
      <c r="H19" s="147">
        <f t="shared" si="9"/>
        <v>0</v>
      </c>
      <c r="I19" s="147">
        <f t="shared" si="9"/>
        <v>0</v>
      </c>
      <c r="J19" s="147">
        <f t="shared" si="9"/>
        <v>0</v>
      </c>
      <c r="K19" s="147">
        <f t="shared" si="9"/>
        <v>0</v>
      </c>
      <c r="L19" s="147"/>
      <c r="M19" s="252">
        <f t="shared" si="2"/>
        <v>0</v>
      </c>
      <c r="N19" s="149">
        <f t="shared" ref="N19:W19" si="10">SUM(N20:N22)</f>
        <v>0</v>
      </c>
      <c r="O19" s="149">
        <f t="shared" si="10"/>
        <v>0</v>
      </c>
      <c r="P19" s="149">
        <f t="shared" si="10"/>
        <v>0</v>
      </c>
      <c r="Q19" s="149">
        <f t="shared" si="10"/>
        <v>0</v>
      </c>
      <c r="R19" s="147">
        <f t="shared" si="10"/>
        <v>0</v>
      </c>
      <c r="S19" s="147">
        <f t="shared" si="10"/>
        <v>0</v>
      </c>
      <c r="T19" s="147">
        <f t="shared" si="10"/>
        <v>0</v>
      </c>
      <c r="U19" s="147">
        <f t="shared" si="10"/>
        <v>0</v>
      </c>
      <c r="V19" s="147">
        <f t="shared" si="10"/>
        <v>0</v>
      </c>
      <c r="W19" s="147">
        <f t="shared" si="10"/>
        <v>0</v>
      </c>
      <c r="X19" s="150">
        <f t="shared" si="1"/>
        <v>0</v>
      </c>
    </row>
    <row r="20" spans="1:24" s="143" customFormat="1" ht="22.5" customHeight="1">
      <c r="A20" s="151" t="s">
        <v>437</v>
      </c>
      <c r="B20" s="146"/>
      <c r="C20" s="146"/>
      <c r="D20" s="146"/>
      <c r="E20" s="146"/>
      <c r="F20" s="146"/>
      <c r="G20" s="147"/>
      <c r="H20" s="147"/>
      <c r="I20" s="147"/>
      <c r="J20" s="147">
        <f>'TB-本期'!AC172</f>
        <v>0</v>
      </c>
      <c r="K20" s="147">
        <f>-J20</f>
        <v>0</v>
      </c>
      <c r="L20" s="147"/>
      <c r="M20" s="252">
        <f t="shared" si="2"/>
        <v>0</v>
      </c>
      <c r="N20" s="149"/>
      <c r="O20" s="149"/>
      <c r="P20" s="149"/>
      <c r="Q20" s="149"/>
      <c r="R20" s="147"/>
      <c r="S20" s="147"/>
      <c r="T20" s="147"/>
      <c r="U20" s="147"/>
      <c r="V20" s="147">
        <f>'TB-上期'!AC172</f>
        <v>0</v>
      </c>
      <c r="W20" s="148">
        <f>-V20</f>
        <v>0</v>
      </c>
      <c r="X20" s="150">
        <f t="shared" si="1"/>
        <v>0</v>
      </c>
    </row>
    <row r="21" spans="1:24" s="143" customFormat="1" ht="22.5" customHeight="1">
      <c r="A21" s="151" t="s">
        <v>529</v>
      </c>
      <c r="B21" s="146"/>
      <c r="C21" s="146"/>
      <c r="D21" s="146"/>
      <c r="E21" s="146"/>
      <c r="F21" s="146"/>
      <c r="G21" s="147"/>
      <c r="H21" s="147"/>
      <c r="I21" s="147"/>
      <c r="J21" s="147"/>
      <c r="K21" s="147">
        <f>-'TB-本期'!D182</f>
        <v>0</v>
      </c>
      <c r="L21" s="147"/>
      <c r="M21" s="252">
        <f t="shared" si="2"/>
        <v>0</v>
      </c>
      <c r="N21" s="149"/>
      <c r="O21" s="149"/>
      <c r="P21" s="149"/>
      <c r="Q21" s="149"/>
      <c r="R21" s="147"/>
      <c r="S21" s="147"/>
      <c r="T21" s="147"/>
      <c r="U21" s="147"/>
      <c r="V21" s="147"/>
      <c r="W21" s="148"/>
      <c r="X21" s="150">
        <f t="shared" si="1"/>
        <v>0</v>
      </c>
    </row>
    <row r="22" spans="1:24" s="143" customFormat="1" ht="22.5" customHeight="1">
      <c r="A22" s="151" t="s">
        <v>530</v>
      </c>
      <c r="B22" s="146"/>
      <c r="C22" s="146"/>
      <c r="D22" s="146"/>
      <c r="E22" s="146"/>
      <c r="F22" s="146"/>
      <c r="G22" s="147"/>
      <c r="H22" s="147"/>
      <c r="I22" s="147"/>
      <c r="J22" s="147"/>
      <c r="K22" s="147"/>
      <c r="L22" s="147"/>
      <c r="M22" s="252">
        <f t="shared" si="2"/>
        <v>0</v>
      </c>
      <c r="N22" s="149"/>
      <c r="O22" s="149"/>
      <c r="P22" s="149"/>
      <c r="Q22" s="149"/>
      <c r="R22" s="147"/>
      <c r="S22" s="147"/>
      <c r="T22" s="147"/>
      <c r="U22" s="147"/>
      <c r="V22" s="147"/>
      <c r="W22" s="148"/>
      <c r="X22" s="150">
        <f t="shared" si="1"/>
        <v>0</v>
      </c>
    </row>
    <row r="23" spans="1:24" s="143" customFormat="1" ht="22.5" customHeight="1">
      <c r="A23" s="152" t="s">
        <v>438</v>
      </c>
      <c r="B23" s="146">
        <f t="shared" ref="B23:K23" si="11">SUM(B24:B29)</f>
        <v>0</v>
      </c>
      <c r="C23" s="146">
        <f t="shared" si="11"/>
        <v>0</v>
      </c>
      <c r="D23" s="146">
        <f t="shared" si="11"/>
        <v>0</v>
      </c>
      <c r="E23" s="146">
        <f t="shared" si="11"/>
        <v>0</v>
      </c>
      <c r="F23" s="146">
        <f t="shared" si="11"/>
        <v>0</v>
      </c>
      <c r="G23" s="147">
        <f t="shared" si="11"/>
        <v>0</v>
      </c>
      <c r="H23" s="147">
        <f t="shared" si="11"/>
        <v>0</v>
      </c>
      <c r="I23" s="147">
        <f t="shared" si="11"/>
        <v>0</v>
      </c>
      <c r="J23" s="147">
        <f t="shared" si="11"/>
        <v>0</v>
      </c>
      <c r="K23" s="147">
        <f t="shared" si="11"/>
        <v>0</v>
      </c>
      <c r="L23" s="147"/>
      <c r="M23" s="252">
        <f t="shared" si="2"/>
        <v>0</v>
      </c>
      <c r="N23" s="149">
        <f t="shared" ref="N23:W23" si="12">SUM(N24:N29)</f>
        <v>0</v>
      </c>
      <c r="O23" s="149">
        <f t="shared" si="12"/>
        <v>0</v>
      </c>
      <c r="P23" s="149">
        <f t="shared" si="12"/>
        <v>0</v>
      </c>
      <c r="Q23" s="149">
        <f t="shared" si="12"/>
        <v>0</v>
      </c>
      <c r="R23" s="147">
        <f t="shared" si="12"/>
        <v>0</v>
      </c>
      <c r="S23" s="147">
        <f t="shared" si="12"/>
        <v>0</v>
      </c>
      <c r="T23" s="147">
        <f t="shared" si="12"/>
        <v>0</v>
      </c>
      <c r="U23" s="147">
        <f t="shared" si="12"/>
        <v>0</v>
      </c>
      <c r="V23" s="147">
        <f t="shared" si="12"/>
        <v>0</v>
      </c>
      <c r="W23" s="147">
        <f t="shared" si="12"/>
        <v>0</v>
      </c>
      <c r="X23" s="150">
        <f t="shared" si="1"/>
        <v>0</v>
      </c>
    </row>
    <row r="24" spans="1:24" s="143" customFormat="1" ht="22.5" customHeight="1">
      <c r="A24" s="151" t="s">
        <v>531</v>
      </c>
      <c r="B24" s="146"/>
      <c r="C24" s="146"/>
      <c r="D24" s="146"/>
      <c r="E24" s="146"/>
      <c r="F24" s="146"/>
      <c r="G24" s="147"/>
      <c r="H24" s="147"/>
      <c r="I24" s="147"/>
      <c r="J24" s="147"/>
      <c r="K24" s="147"/>
      <c r="L24" s="147"/>
      <c r="M24" s="252">
        <f t="shared" si="2"/>
        <v>0</v>
      </c>
      <c r="N24" s="149"/>
      <c r="O24" s="149"/>
      <c r="P24" s="149"/>
      <c r="Q24" s="149"/>
      <c r="R24" s="147"/>
      <c r="S24" s="147"/>
      <c r="T24" s="147"/>
      <c r="U24" s="147"/>
      <c r="V24" s="147"/>
      <c r="W24" s="148"/>
      <c r="X24" s="150">
        <f t="shared" si="1"/>
        <v>0</v>
      </c>
    </row>
    <row r="25" spans="1:24" s="143" customFormat="1" ht="22.5" customHeight="1">
      <c r="A25" s="151" t="s">
        <v>532</v>
      </c>
      <c r="B25" s="146"/>
      <c r="C25" s="146"/>
      <c r="D25" s="146"/>
      <c r="E25" s="146"/>
      <c r="F25" s="146"/>
      <c r="G25" s="147"/>
      <c r="H25" s="147"/>
      <c r="I25" s="147"/>
      <c r="J25" s="147"/>
      <c r="K25" s="147"/>
      <c r="L25" s="147"/>
      <c r="M25" s="252">
        <f t="shared" si="2"/>
        <v>0</v>
      </c>
      <c r="N25" s="149"/>
      <c r="O25" s="149"/>
      <c r="P25" s="149"/>
      <c r="Q25" s="149"/>
      <c r="R25" s="147"/>
      <c r="S25" s="147"/>
      <c r="T25" s="147"/>
      <c r="U25" s="147"/>
      <c r="V25" s="147"/>
      <c r="W25" s="148"/>
      <c r="X25" s="150">
        <f t="shared" si="1"/>
        <v>0</v>
      </c>
    </row>
    <row r="26" spans="1:24" s="143" customFormat="1" ht="22.5" customHeight="1">
      <c r="A26" s="151" t="s">
        <v>439</v>
      </c>
      <c r="B26" s="147"/>
      <c r="C26" s="147"/>
      <c r="D26" s="147"/>
      <c r="E26" s="147"/>
      <c r="F26" s="147"/>
      <c r="G26" s="147"/>
      <c r="H26" s="147"/>
      <c r="I26" s="147"/>
      <c r="J26" s="147"/>
      <c r="K26" s="147"/>
      <c r="L26" s="147"/>
      <c r="M26" s="252">
        <f t="shared" si="2"/>
        <v>0</v>
      </c>
      <c r="N26" s="149"/>
      <c r="O26" s="149"/>
      <c r="P26" s="149"/>
      <c r="Q26" s="149"/>
      <c r="R26" s="147"/>
      <c r="S26" s="147"/>
      <c r="T26" s="147"/>
      <c r="U26" s="147"/>
      <c r="V26" s="147"/>
      <c r="W26" s="148"/>
      <c r="X26" s="150">
        <f t="shared" si="1"/>
        <v>0</v>
      </c>
    </row>
    <row r="27" spans="1:24" s="143" customFormat="1" ht="22.5" customHeight="1">
      <c r="A27" s="151" t="s">
        <v>440</v>
      </c>
      <c r="B27" s="147"/>
      <c r="C27" s="147"/>
      <c r="D27" s="147"/>
      <c r="E27" s="147"/>
      <c r="F27" s="147"/>
      <c r="G27" s="147"/>
      <c r="H27" s="147"/>
      <c r="I27" s="147"/>
      <c r="J27" s="147"/>
      <c r="K27" s="147"/>
      <c r="L27" s="147"/>
      <c r="M27" s="252">
        <f t="shared" si="2"/>
        <v>0</v>
      </c>
      <c r="N27" s="149"/>
      <c r="O27" s="149"/>
      <c r="P27" s="149"/>
      <c r="Q27" s="149"/>
      <c r="R27" s="147"/>
      <c r="S27" s="147"/>
      <c r="T27" s="147"/>
      <c r="U27" s="147"/>
      <c r="V27" s="147"/>
      <c r="W27" s="148"/>
      <c r="X27" s="150">
        <f t="shared" si="1"/>
        <v>0</v>
      </c>
    </row>
    <row r="28" spans="1:24" s="143" customFormat="1" ht="22.5" customHeight="1">
      <c r="A28" s="151" t="s">
        <v>533</v>
      </c>
      <c r="B28" s="147"/>
      <c r="C28" s="147"/>
      <c r="D28" s="147"/>
      <c r="E28" s="147"/>
      <c r="F28" s="147"/>
      <c r="G28" s="147"/>
      <c r="H28" s="147"/>
      <c r="I28" s="147"/>
      <c r="J28" s="147"/>
      <c r="K28" s="147"/>
      <c r="L28" s="147"/>
      <c r="M28" s="252">
        <f t="shared" si="2"/>
        <v>0</v>
      </c>
      <c r="N28" s="149"/>
      <c r="O28" s="149"/>
      <c r="P28" s="149"/>
      <c r="Q28" s="149"/>
      <c r="R28" s="147"/>
      <c r="S28" s="147"/>
      <c r="T28" s="147"/>
      <c r="U28" s="147"/>
      <c r="V28" s="147"/>
      <c r="W28" s="148"/>
      <c r="X28" s="150">
        <f t="shared" si="1"/>
        <v>0</v>
      </c>
    </row>
    <row r="29" spans="1:24" s="143" customFormat="1" ht="22.5" customHeight="1">
      <c r="A29" s="153" t="s">
        <v>534</v>
      </c>
      <c r="B29" s="147"/>
      <c r="C29" s="147"/>
      <c r="D29" s="147"/>
      <c r="E29" s="147"/>
      <c r="F29" s="147"/>
      <c r="G29" s="147"/>
      <c r="H29" s="147"/>
      <c r="I29" s="147"/>
      <c r="J29" s="147"/>
      <c r="K29" s="147"/>
      <c r="L29" s="147"/>
      <c r="M29" s="252">
        <f t="shared" si="2"/>
        <v>0</v>
      </c>
      <c r="N29" s="149"/>
      <c r="O29" s="149"/>
      <c r="P29" s="149"/>
      <c r="Q29" s="149"/>
      <c r="R29" s="147"/>
      <c r="S29" s="147"/>
      <c r="T29" s="147"/>
      <c r="U29" s="147"/>
      <c r="V29" s="147"/>
      <c r="W29" s="148"/>
      <c r="X29" s="150">
        <f t="shared" si="1"/>
        <v>0</v>
      </c>
    </row>
    <row r="30" spans="1:24" s="143" customFormat="1" ht="22.5" customHeight="1">
      <c r="A30" s="152" t="s">
        <v>535</v>
      </c>
      <c r="B30" s="147">
        <f t="shared" ref="B30:K30" si="13">B31-B32</f>
        <v>0</v>
      </c>
      <c r="C30" s="147">
        <f t="shared" si="13"/>
        <v>0</v>
      </c>
      <c r="D30" s="147">
        <f t="shared" si="13"/>
        <v>0</v>
      </c>
      <c r="E30" s="147">
        <f t="shared" si="13"/>
        <v>0</v>
      </c>
      <c r="F30" s="147">
        <f t="shared" si="13"/>
        <v>0</v>
      </c>
      <c r="G30" s="147">
        <f t="shared" si="13"/>
        <v>0</v>
      </c>
      <c r="H30" s="147">
        <f t="shared" si="13"/>
        <v>0</v>
      </c>
      <c r="I30" s="147">
        <f t="shared" si="13"/>
        <v>0</v>
      </c>
      <c r="J30" s="147">
        <f t="shared" si="13"/>
        <v>0</v>
      </c>
      <c r="K30" s="147">
        <f t="shared" si="13"/>
        <v>0</v>
      </c>
      <c r="L30" s="147"/>
      <c r="M30" s="252">
        <f t="shared" si="2"/>
        <v>0</v>
      </c>
      <c r="N30" s="149">
        <f t="shared" ref="N30:W30" si="14">N31-N32</f>
        <v>0</v>
      </c>
      <c r="O30" s="149">
        <f t="shared" si="14"/>
        <v>0</v>
      </c>
      <c r="P30" s="149">
        <f t="shared" si="14"/>
        <v>0</v>
      </c>
      <c r="Q30" s="149">
        <f t="shared" si="14"/>
        <v>0</v>
      </c>
      <c r="R30" s="147">
        <f t="shared" si="14"/>
        <v>0</v>
      </c>
      <c r="S30" s="147">
        <f t="shared" si="14"/>
        <v>0</v>
      </c>
      <c r="T30" s="147">
        <f t="shared" si="14"/>
        <v>0</v>
      </c>
      <c r="U30" s="147">
        <f t="shared" si="14"/>
        <v>0</v>
      </c>
      <c r="V30" s="147">
        <f t="shared" si="14"/>
        <v>0</v>
      </c>
      <c r="W30" s="147">
        <f t="shared" si="14"/>
        <v>0</v>
      </c>
      <c r="X30" s="150">
        <f t="shared" si="1"/>
        <v>0</v>
      </c>
    </row>
    <row r="31" spans="1:24" s="143" customFormat="1" ht="22.5" customHeight="1">
      <c r="A31" s="151" t="s">
        <v>441</v>
      </c>
      <c r="B31" s="147"/>
      <c r="C31" s="147"/>
      <c r="D31" s="147"/>
      <c r="E31" s="147"/>
      <c r="F31" s="147"/>
      <c r="G31" s="147"/>
      <c r="H31" s="147"/>
      <c r="I31" s="147"/>
      <c r="J31" s="147"/>
      <c r="K31" s="147"/>
      <c r="L31" s="147"/>
      <c r="M31" s="252">
        <f t="shared" si="2"/>
        <v>0</v>
      </c>
      <c r="N31" s="149"/>
      <c r="O31" s="149"/>
      <c r="P31" s="149"/>
      <c r="Q31" s="149"/>
      <c r="R31" s="147"/>
      <c r="S31" s="147"/>
      <c r="T31" s="147"/>
      <c r="U31" s="147"/>
      <c r="V31" s="147"/>
      <c r="W31" s="148"/>
      <c r="X31" s="150">
        <f t="shared" si="1"/>
        <v>0</v>
      </c>
    </row>
    <row r="32" spans="1:24" s="143" customFormat="1" ht="22.5" customHeight="1">
      <c r="A32" s="151" t="s">
        <v>442</v>
      </c>
      <c r="B32" s="147"/>
      <c r="C32" s="147"/>
      <c r="D32" s="147"/>
      <c r="E32" s="147"/>
      <c r="F32" s="147"/>
      <c r="G32" s="147"/>
      <c r="H32" s="147"/>
      <c r="I32" s="147"/>
      <c r="J32" s="147"/>
      <c r="K32" s="147"/>
      <c r="L32" s="147"/>
      <c r="M32" s="252">
        <f t="shared" si="2"/>
        <v>0</v>
      </c>
      <c r="N32" s="149"/>
      <c r="O32" s="149"/>
      <c r="P32" s="149"/>
      <c r="Q32" s="149"/>
      <c r="R32" s="147"/>
      <c r="S32" s="147"/>
      <c r="T32" s="147"/>
      <c r="U32" s="147"/>
      <c r="V32" s="147"/>
      <c r="W32" s="148"/>
      <c r="X32" s="150">
        <f t="shared" si="1"/>
        <v>0</v>
      </c>
    </row>
    <row r="33" spans="1:24" s="143" customFormat="1" ht="22.5" customHeight="1">
      <c r="A33" s="152" t="s">
        <v>536</v>
      </c>
      <c r="B33" s="147"/>
      <c r="C33" s="147"/>
      <c r="D33" s="147"/>
      <c r="E33" s="147"/>
      <c r="F33" s="147"/>
      <c r="G33" s="147"/>
      <c r="H33" s="147"/>
      <c r="I33" s="147"/>
      <c r="J33" s="147"/>
      <c r="K33" s="147"/>
      <c r="L33" s="147"/>
      <c r="M33" s="252">
        <f t="shared" si="2"/>
        <v>0</v>
      </c>
      <c r="N33" s="156"/>
      <c r="O33" s="156"/>
      <c r="P33" s="156"/>
      <c r="Q33" s="156"/>
      <c r="R33" s="154"/>
      <c r="S33" s="154"/>
      <c r="T33" s="154"/>
      <c r="U33" s="154"/>
      <c r="V33" s="154"/>
      <c r="W33" s="155"/>
      <c r="X33" s="150">
        <f t="shared" si="1"/>
        <v>0</v>
      </c>
    </row>
    <row r="34" spans="1:24" s="143" customFormat="1" ht="22.5" customHeight="1" thickBot="1">
      <c r="A34" s="157" t="s">
        <v>537</v>
      </c>
      <c r="B34" s="158">
        <f t="shared" ref="B34:K34" si="15">B11+B12</f>
        <v>1000000</v>
      </c>
      <c r="C34" s="158">
        <f t="shared" si="15"/>
        <v>0</v>
      </c>
      <c r="D34" s="158">
        <f t="shared" si="15"/>
        <v>0</v>
      </c>
      <c r="E34" s="158">
        <f t="shared" si="15"/>
        <v>0</v>
      </c>
      <c r="F34" s="158">
        <f t="shared" si="15"/>
        <v>0</v>
      </c>
      <c r="G34" s="158">
        <f t="shared" si="15"/>
        <v>0</v>
      </c>
      <c r="H34" s="158">
        <f t="shared" si="15"/>
        <v>0</v>
      </c>
      <c r="I34" s="158">
        <f t="shared" si="15"/>
        <v>0</v>
      </c>
      <c r="J34" s="158">
        <f t="shared" si="15"/>
        <v>0</v>
      </c>
      <c r="K34" s="158">
        <f t="shared" si="15"/>
        <v>-30000</v>
      </c>
      <c r="L34" s="158"/>
      <c r="M34" s="256">
        <f t="shared" si="2"/>
        <v>970000</v>
      </c>
      <c r="N34" s="159">
        <f t="shared" ref="N34:V34" si="16">N11+N12</f>
        <v>1000000</v>
      </c>
      <c r="O34" s="159">
        <f t="shared" si="16"/>
        <v>0</v>
      </c>
      <c r="P34" s="159">
        <f t="shared" si="16"/>
        <v>0</v>
      </c>
      <c r="Q34" s="159">
        <f t="shared" si="16"/>
        <v>0</v>
      </c>
      <c r="R34" s="158">
        <f t="shared" si="16"/>
        <v>0</v>
      </c>
      <c r="S34" s="158">
        <f t="shared" si="16"/>
        <v>0</v>
      </c>
      <c r="T34" s="158">
        <f t="shared" si="16"/>
        <v>0</v>
      </c>
      <c r="U34" s="158">
        <f t="shared" si="16"/>
        <v>0</v>
      </c>
      <c r="V34" s="158">
        <f t="shared" si="16"/>
        <v>0</v>
      </c>
      <c r="W34" s="158">
        <f>W11+W12</f>
        <v>-20000</v>
      </c>
      <c r="X34" s="160">
        <f t="shared" si="1"/>
        <v>980000</v>
      </c>
    </row>
    <row r="35" spans="1:24" s="143" customFormat="1" ht="22.5" customHeight="1">
      <c r="A35" s="275" t="s">
        <v>648</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row>
    <row r="36" spans="1:24">
      <c r="A36" s="161"/>
      <c r="W36" s="165"/>
      <c r="X36" s="165"/>
    </row>
    <row r="37" spans="1:24">
      <c r="A37" s="179" t="s">
        <v>538</v>
      </c>
      <c r="B37" s="165">
        <f>B34-'资产负债表（续）'!C43</f>
        <v>0</v>
      </c>
      <c r="C37" s="165"/>
      <c r="D37" s="165"/>
      <c r="E37" s="165"/>
      <c r="F37" s="165">
        <f>F34-'资产负债表（续）'!C47</f>
        <v>0</v>
      </c>
      <c r="G37" s="165"/>
      <c r="H37" s="165"/>
      <c r="I37" s="165"/>
      <c r="J37" s="165">
        <f>J34-'资产负债表（续）'!C51</f>
        <v>0</v>
      </c>
      <c r="K37" s="165">
        <f>K34-'资产负债表（续）'!C53</f>
        <v>0</v>
      </c>
      <c r="L37" s="165"/>
      <c r="M37" s="165">
        <f>M34-'资产负债表（续）'!C56</f>
        <v>0</v>
      </c>
      <c r="N37" s="165">
        <f>N34-'资产负债表（续）'!D43</f>
        <v>0</v>
      </c>
      <c r="O37" s="165"/>
      <c r="P37" s="165"/>
      <c r="Q37" s="165"/>
      <c r="R37" s="165">
        <f>R34-'资产负债表（续）'!D47</f>
        <v>0</v>
      </c>
      <c r="S37" s="165"/>
      <c r="T37" s="165"/>
      <c r="U37" s="165"/>
      <c r="V37" s="165">
        <f>V34-'资产负债表（续）'!D51</f>
        <v>0</v>
      </c>
      <c r="W37" s="165">
        <f>W34-'资产负债表（续）'!D53</f>
        <v>0</v>
      </c>
      <c r="X37" s="166">
        <f>X34-'资产负债表（续）'!D56</f>
        <v>0</v>
      </c>
    </row>
    <row r="38" spans="1:24">
      <c r="A38" s="162"/>
      <c r="B38" s="143"/>
      <c r="C38" s="143"/>
      <c r="D38" s="143"/>
      <c r="E38" s="143"/>
      <c r="F38" s="143"/>
      <c r="G38" s="143"/>
      <c r="H38" s="143"/>
      <c r="I38" s="143"/>
      <c r="J38" s="143"/>
      <c r="K38" s="143"/>
      <c r="L38" s="143"/>
      <c r="W38" s="165"/>
      <c r="X38" s="165"/>
    </row>
    <row r="39" spans="1:24">
      <c r="A39" s="162"/>
      <c r="B39" s="163"/>
      <c r="C39" s="163"/>
      <c r="D39" s="163"/>
      <c r="E39" s="163"/>
      <c r="F39" s="163"/>
      <c r="G39" s="163"/>
      <c r="H39" s="163"/>
      <c r="I39" s="163"/>
      <c r="J39" s="163"/>
      <c r="K39" s="163"/>
      <c r="L39" s="163"/>
      <c r="M39" s="163"/>
      <c r="W39" s="165"/>
      <c r="X39" s="165"/>
    </row>
    <row r="40" spans="1:24">
      <c r="A40" s="162"/>
      <c r="B40" s="163"/>
      <c r="C40" s="163"/>
      <c r="D40" s="163"/>
      <c r="E40" s="163"/>
      <c r="F40" s="163"/>
      <c r="G40" s="163"/>
      <c r="H40" s="163"/>
      <c r="I40" s="163"/>
      <c r="J40" s="163"/>
      <c r="K40" s="163"/>
      <c r="L40" s="163"/>
      <c r="M40" s="163"/>
    </row>
    <row r="41" spans="1:24">
      <c r="A41" s="162"/>
      <c r="B41" s="164"/>
      <c r="C41" s="164"/>
      <c r="D41" s="164"/>
      <c r="E41" s="164"/>
      <c r="F41" s="164"/>
      <c r="G41" s="164"/>
      <c r="H41" s="164"/>
      <c r="I41" s="164"/>
      <c r="J41" s="164"/>
      <c r="K41" s="164"/>
      <c r="L41" s="164"/>
      <c r="M41" s="164"/>
    </row>
  </sheetData>
  <mergeCells count="25">
    <mergeCell ref="A1:X1"/>
    <mergeCell ref="A2:X2"/>
    <mergeCell ref="A4:A6"/>
    <mergeCell ref="B4:M4"/>
    <mergeCell ref="N4:X4"/>
    <mergeCell ref="B5:B6"/>
    <mergeCell ref="C5:E5"/>
    <mergeCell ref="F5:F6"/>
    <mergeCell ref="G5:G6"/>
    <mergeCell ref="H5:H6"/>
    <mergeCell ref="W5:W6"/>
    <mergeCell ref="X5:X6"/>
    <mergeCell ref="A35:X35"/>
    <mergeCell ref="O5:Q5"/>
    <mergeCell ref="R5:R6"/>
    <mergeCell ref="S5:S6"/>
    <mergeCell ref="T5:T6"/>
    <mergeCell ref="U5:U6"/>
    <mergeCell ref="V5:V6"/>
    <mergeCell ref="I5:I6"/>
    <mergeCell ref="J5:J6"/>
    <mergeCell ref="K5:K6"/>
    <mergeCell ref="L5:L6"/>
    <mergeCell ref="M5:M6"/>
    <mergeCell ref="N5:N6"/>
  </mergeCells>
  <phoneticPr fontId="1" type="noConversion"/>
  <printOptions horizontalCentered="1"/>
  <pageMargins left="0.27559055118110237" right="0.23622047244094491" top="0.35433070866141736" bottom="0.15748031496062992" header="0.15748031496062992" footer="0.23622047244094491"/>
  <pageSetup paperSize="9" scale="56" orientation="portrait"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02"/>
  <sheetViews>
    <sheetView topLeftCell="B136" zoomScaleNormal="100" zoomScaleSheetLayoutView="100" workbookViewId="0">
      <selection activeCell="D141" sqref="D141:G142"/>
    </sheetView>
  </sheetViews>
  <sheetFormatPr defaultRowHeight="14.25"/>
  <cols>
    <col min="1" max="1" width="13" style="89" hidden="1" customWidth="1"/>
    <col min="2" max="2" width="13.25" style="89" customWidth="1"/>
    <col min="3" max="3" width="21" style="89" customWidth="1"/>
    <col min="4" max="4" width="18" style="89" customWidth="1"/>
    <col min="5" max="5" width="17.25" style="89" customWidth="1"/>
    <col min="6" max="6" width="16.25" style="89" customWidth="1"/>
    <col min="7" max="7" width="16.625" style="89" customWidth="1"/>
    <col min="8" max="8" width="15.25" style="89" customWidth="1"/>
    <col min="9" max="9" width="21" style="89" customWidth="1"/>
    <col min="10" max="10" width="16" style="89" customWidth="1"/>
    <col min="11" max="11" width="13.125" style="89" customWidth="1"/>
    <col min="12" max="12" width="17.375" style="89" customWidth="1"/>
    <col min="13" max="13" width="14.875" style="89" customWidth="1"/>
    <col min="14" max="14" width="15.625" style="89" customWidth="1"/>
    <col min="15" max="15" width="19.375" style="89" customWidth="1"/>
    <col min="16" max="21" width="11.625" style="89" customWidth="1"/>
    <col min="22" max="23" width="15.125" style="89" customWidth="1"/>
    <col min="24" max="25" width="11.625" style="89" customWidth="1"/>
    <col min="26" max="16384" width="9" style="89"/>
  </cols>
  <sheetData>
    <row r="1" spans="1:6" customFormat="1" hidden="1">
      <c r="A1" s="1" t="s">
        <v>134</v>
      </c>
      <c r="F1" s="5"/>
    </row>
    <row r="2" spans="1:6" customFormat="1" hidden="1">
      <c r="A2" s="1" t="s">
        <v>444</v>
      </c>
      <c r="F2" s="5"/>
    </row>
    <row r="3" spans="1:6" customFormat="1" hidden="1">
      <c r="A3" s="1" t="s">
        <v>462</v>
      </c>
      <c r="F3" s="5"/>
    </row>
    <row r="4" spans="1:6" customFormat="1" hidden="1">
      <c r="A4" s="1" t="s">
        <v>566</v>
      </c>
      <c r="F4" s="5"/>
    </row>
    <row r="5" spans="1:6" customFormat="1" hidden="1">
      <c r="A5" s="1" t="s">
        <v>135</v>
      </c>
      <c r="F5" s="5"/>
    </row>
    <row r="6" spans="1:6" customFormat="1" hidden="1">
      <c r="A6" s="1" t="s">
        <v>541</v>
      </c>
      <c r="F6" s="5"/>
    </row>
    <row r="7" spans="1:6" customFormat="1" hidden="1">
      <c r="A7" s="1" t="s">
        <v>542</v>
      </c>
      <c r="F7" s="5"/>
    </row>
    <row r="8" spans="1:6" customFormat="1" hidden="1">
      <c r="A8" s="1" t="s">
        <v>618</v>
      </c>
      <c r="F8" s="5"/>
    </row>
    <row r="9" spans="1:6" customFormat="1" hidden="1">
      <c r="A9" s="1" t="s">
        <v>567</v>
      </c>
      <c r="F9" s="5"/>
    </row>
    <row r="10" spans="1:6" customFormat="1" hidden="1">
      <c r="A10" s="1" t="s">
        <v>136</v>
      </c>
      <c r="F10" s="5"/>
    </row>
    <row r="11" spans="1:6" customFormat="1" hidden="1">
      <c r="A11" s="1" t="s">
        <v>463</v>
      </c>
      <c r="F11" s="5"/>
    </row>
    <row r="12" spans="1:6" customFormat="1" hidden="1">
      <c r="A12" s="1" t="s">
        <v>464</v>
      </c>
      <c r="F12" s="5"/>
    </row>
    <row r="13" spans="1:6" customFormat="1" hidden="1">
      <c r="A13" s="1" t="s">
        <v>465</v>
      </c>
      <c r="F13" s="5"/>
    </row>
    <row r="14" spans="1:6" customFormat="1" hidden="1">
      <c r="A14" s="1" t="s">
        <v>137</v>
      </c>
      <c r="F14" s="5"/>
    </row>
    <row r="15" spans="1:6" customFormat="1" hidden="1">
      <c r="A15" s="1" t="s">
        <v>616</v>
      </c>
      <c r="F15" s="5"/>
    </row>
    <row r="16" spans="1:6" customFormat="1" hidden="1">
      <c r="A16" s="1" t="s">
        <v>466</v>
      </c>
      <c r="F16" s="5"/>
    </row>
    <row r="17" spans="1:6" customFormat="1" hidden="1">
      <c r="A17" s="1" t="s">
        <v>138</v>
      </c>
      <c r="F17" s="5"/>
    </row>
    <row r="18" spans="1:6" customFormat="1" hidden="1">
      <c r="A18" s="1" t="s">
        <v>614</v>
      </c>
      <c r="F18" s="5"/>
    </row>
    <row r="19" spans="1:6" customFormat="1" hidden="1">
      <c r="A19" s="1" t="s">
        <v>568</v>
      </c>
      <c r="F19" s="5"/>
    </row>
    <row r="20" spans="1:6" customFormat="1" hidden="1">
      <c r="A20" s="1" t="s">
        <v>467</v>
      </c>
      <c r="F20" s="5"/>
    </row>
    <row r="21" spans="1:6" customFormat="1" hidden="1">
      <c r="A21" s="1" t="s">
        <v>139</v>
      </c>
      <c r="F21" s="5"/>
    </row>
    <row r="22" spans="1:6" customFormat="1" hidden="1">
      <c r="A22" s="1" t="s">
        <v>140</v>
      </c>
      <c r="F22" s="5"/>
    </row>
    <row r="23" spans="1:6" customFormat="1" hidden="1">
      <c r="A23" s="1" t="s">
        <v>486</v>
      </c>
      <c r="F23" s="5"/>
    </row>
    <row r="24" spans="1:6" customFormat="1" hidden="1">
      <c r="A24" s="1" t="s">
        <v>569</v>
      </c>
      <c r="F24" s="5"/>
    </row>
    <row r="25" spans="1:6" customFormat="1" hidden="1">
      <c r="A25" s="1" t="s">
        <v>570</v>
      </c>
      <c r="F25" s="5"/>
    </row>
    <row r="26" spans="1:6" customFormat="1" hidden="1">
      <c r="A26" s="1" t="s">
        <v>141</v>
      </c>
      <c r="F26" s="5"/>
    </row>
    <row r="27" spans="1:6" customFormat="1" hidden="1">
      <c r="A27" s="1" t="s">
        <v>142</v>
      </c>
      <c r="F27" s="5"/>
    </row>
    <row r="28" spans="1:6" customFormat="1" hidden="1">
      <c r="A28" s="1" t="s">
        <v>612</v>
      </c>
      <c r="F28" s="5"/>
    </row>
    <row r="29" spans="1:6" customFormat="1" hidden="1">
      <c r="A29" s="1" t="s">
        <v>571</v>
      </c>
      <c r="F29" s="5"/>
    </row>
    <row r="30" spans="1:6" customFormat="1" hidden="1">
      <c r="A30" s="1" t="s">
        <v>572</v>
      </c>
      <c r="F30" s="5"/>
    </row>
    <row r="31" spans="1:6" customFormat="1" hidden="1">
      <c r="A31" s="1" t="s">
        <v>143</v>
      </c>
      <c r="F31" s="5"/>
    </row>
    <row r="32" spans="1:6" customFormat="1" hidden="1">
      <c r="A32" s="1" t="s">
        <v>610</v>
      </c>
      <c r="F32" s="5"/>
    </row>
    <row r="33" spans="1:6" customFormat="1" hidden="1">
      <c r="A33" s="1" t="s">
        <v>608</v>
      </c>
      <c r="F33" s="5"/>
    </row>
    <row r="34" spans="1:6" customFormat="1" hidden="1">
      <c r="A34" s="1" t="s">
        <v>144</v>
      </c>
      <c r="F34" s="5"/>
    </row>
    <row r="35" spans="1:6" customFormat="1" hidden="1">
      <c r="A35" s="1" t="s">
        <v>606</v>
      </c>
      <c r="F35" s="5"/>
    </row>
    <row r="36" spans="1:6" customFormat="1" hidden="1">
      <c r="A36" s="1" t="s">
        <v>604</v>
      </c>
      <c r="F36" s="5"/>
    </row>
    <row r="37" spans="1:6" customFormat="1" hidden="1">
      <c r="A37" s="1" t="s">
        <v>145</v>
      </c>
      <c r="F37" s="5"/>
    </row>
    <row r="38" spans="1:6" customFormat="1" hidden="1">
      <c r="A38" s="1" t="s">
        <v>602</v>
      </c>
      <c r="F38" s="5"/>
    </row>
    <row r="39" spans="1:6" customFormat="1" hidden="1">
      <c r="A39" s="1" t="s">
        <v>146</v>
      </c>
      <c r="F39" s="5"/>
    </row>
    <row r="40" spans="1:6" customFormat="1" hidden="1">
      <c r="A40" s="1" t="s">
        <v>147</v>
      </c>
      <c r="F40" s="5"/>
    </row>
    <row r="41" spans="1:6" customFormat="1" hidden="1">
      <c r="A41" s="1" t="s">
        <v>552</v>
      </c>
      <c r="F41" s="5"/>
    </row>
    <row r="42" spans="1:6" customFormat="1" hidden="1">
      <c r="A42" s="1" t="s">
        <v>148</v>
      </c>
      <c r="F42" s="5"/>
    </row>
    <row r="43" spans="1:6" customFormat="1" hidden="1">
      <c r="A43" s="1" t="s">
        <v>600</v>
      </c>
      <c r="F43" s="5"/>
    </row>
    <row r="44" spans="1:6" customFormat="1" hidden="1">
      <c r="A44" s="1" t="s">
        <v>598</v>
      </c>
      <c r="F44" s="5"/>
    </row>
    <row r="45" spans="1:6" customFormat="1" hidden="1">
      <c r="A45" s="1" t="s">
        <v>149</v>
      </c>
      <c r="F45" s="5"/>
    </row>
    <row r="46" spans="1:6" customFormat="1" hidden="1">
      <c r="A46" s="1" t="s">
        <v>150</v>
      </c>
      <c r="F46" s="5"/>
    </row>
    <row r="47" spans="1:6" customFormat="1" hidden="1">
      <c r="A47" s="1" t="s">
        <v>596</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468</v>
      </c>
      <c r="F52" s="5"/>
    </row>
    <row r="53" spans="1:6" customFormat="1" hidden="1">
      <c r="A53" s="1" t="s">
        <v>470</v>
      </c>
      <c r="F53" s="5"/>
    </row>
    <row r="54" spans="1:6" customFormat="1" hidden="1">
      <c r="A54" s="1" t="s">
        <v>573</v>
      </c>
      <c r="F54" s="5"/>
    </row>
    <row r="55" spans="1:6" customFormat="1" hidden="1">
      <c r="A55" s="1" t="s">
        <v>471</v>
      </c>
      <c r="F55" s="5"/>
    </row>
    <row r="56" spans="1:6" customFormat="1" hidden="1">
      <c r="A56" s="1" t="s">
        <v>543</v>
      </c>
      <c r="F56" s="5"/>
    </row>
    <row r="57" spans="1:6" customFormat="1" hidden="1">
      <c r="A57" s="1" t="s">
        <v>544</v>
      </c>
      <c r="F57" s="5"/>
    </row>
    <row r="58" spans="1:6" customFormat="1" hidden="1">
      <c r="A58" s="1" t="s">
        <v>155</v>
      </c>
      <c r="F58" s="5"/>
    </row>
    <row r="59" spans="1:6" customFormat="1" hidden="1">
      <c r="A59" s="1" t="s">
        <v>574</v>
      </c>
      <c r="F59" s="5"/>
    </row>
    <row r="60" spans="1:6" customFormat="1" hidden="1">
      <c r="A60" s="1" t="s">
        <v>472</v>
      </c>
      <c r="F60" s="5"/>
    </row>
    <row r="61" spans="1:6" customFormat="1" hidden="1">
      <c r="A61" s="1" t="s">
        <v>469</v>
      </c>
      <c r="F61" s="5"/>
    </row>
    <row r="62" spans="1:6" customFormat="1" hidden="1">
      <c r="A62" s="1" t="s">
        <v>476</v>
      </c>
      <c r="F62" s="5"/>
    </row>
    <row r="63" spans="1:6" customFormat="1" hidden="1">
      <c r="A63" s="1" t="s">
        <v>477</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473</v>
      </c>
      <c r="F67" s="5"/>
    </row>
    <row r="68" spans="1:6" customFormat="1" hidden="1">
      <c r="A68" s="1" t="s">
        <v>474</v>
      </c>
      <c r="F68" s="5"/>
    </row>
    <row r="69" spans="1:6" customFormat="1" hidden="1">
      <c r="A69" s="1" t="s">
        <v>478</v>
      </c>
      <c r="F69" s="5"/>
    </row>
    <row r="70" spans="1:6" customFormat="1" hidden="1">
      <c r="A70" s="1" t="s">
        <v>159</v>
      </c>
      <c r="F70" s="5"/>
    </row>
    <row r="71" spans="1:6" customFormat="1" hidden="1">
      <c r="A71" s="1" t="s">
        <v>160</v>
      </c>
      <c r="F71" s="5"/>
    </row>
    <row r="72" spans="1:6" customFormat="1" hidden="1">
      <c r="A72" s="1" t="s">
        <v>475</v>
      </c>
      <c r="F72" s="5"/>
    </row>
    <row r="73" spans="1:6" customFormat="1" hidden="1">
      <c r="A73" s="1" t="s">
        <v>161</v>
      </c>
      <c r="F73" s="5"/>
    </row>
    <row r="74" spans="1:6" customFormat="1" hidden="1">
      <c r="A74" s="1" t="s">
        <v>162</v>
      </c>
      <c r="F74" s="5"/>
    </row>
    <row r="75" spans="1:6" customFormat="1" hidden="1">
      <c r="A75" s="1" t="s">
        <v>575</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594</v>
      </c>
      <c r="F81" s="5"/>
    </row>
    <row r="82" spans="1:6" customFormat="1" hidden="1">
      <c r="A82" s="1" t="s">
        <v>168</v>
      </c>
      <c r="F82" s="5"/>
    </row>
    <row r="83" spans="1:6" customFormat="1" hidden="1">
      <c r="A83" s="1" t="s">
        <v>169</v>
      </c>
      <c r="F83" s="5"/>
    </row>
    <row r="84" spans="1:6" customFormat="1" hidden="1">
      <c r="A84" s="1" t="s">
        <v>593</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482</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483</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640</v>
      </c>
      <c r="F108" s="5"/>
    </row>
    <row r="109" spans="1:6" customFormat="1" hidden="1">
      <c r="A109" s="1" t="s">
        <v>641</v>
      </c>
      <c r="F109" s="5"/>
    </row>
    <row r="110" spans="1:6" customFormat="1" hidden="1">
      <c r="A110" s="1" t="s">
        <v>591</v>
      </c>
      <c r="F110" s="5"/>
    </row>
    <row r="111" spans="1:6" customFormat="1" hidden="1">
      <c r="A111" s="1" t="s">
        <v>130</v>
      </c>
      <c r="F111" s="5"/>
    </row>
    <row r="112" spans="1:6" customFormat="1" hidden="1">
      <c r="A112" s="1" t="s">
        <v>194</v>
      </c>
      <c r="F112" s="5"/>
    </row>
    <row r="113" spans="1:6" customFormat="1" hidden="1">
      <c r="A113" s="1" t="s">
        <v>587</v>
      </c>
      <c r="F113" s="5"/>
    </row>
    <row r="114" spans="1:6" customFormat="1" hidden="1">
      <c r="A114" s="1" t="s">
        <v>192</v>
      </c>
      <c r="F114" s="5"/>
    </row>
    <row r="115" spans="1:6" customFormat="1" hidden="1">
      <c r="A115" s="1" t="s">
        <v>588</v>
      </c>
      <c r="F115" s="5"/>
    </row>
    <row r="116" spans="1:6" customFormat="1" hidden="1">
      <c r="A116" s="1" t="s">
        <v>191</v>
      </c>
      <c r="F116" s="5"/>
    </row>
    <row r="117" spans="1:6" customFormat="1" hidden="1">
      <c r="A117" s="1" t="s">
        <v>193</v>
      </c>
      <c r="F117" s="5"/>
    </row>
    <row r="118" spans="1:6" customFormat="1" hidden="1">
      <c r="A118" s="1" t="s">
        <v>484</v>
      </c>
      <c r="F118" s="5"/>
    </row>
    <row r="119" spans="1:6" customFormat="1" hidden="1">
      <c r="A119" s="1" t="s">
        <v>485</v>
      </c>
      <c r="F119" s="5"/>
    </row>
    <row r="120" spans="1:6" customFormat="1" hidden="1">
      <c r="A120" s="1" t="s">
        <v>585</v>
      </c>
      <c r="F120" s="5"/>
    </row>
    <row r="121" spans="1:6" customFormat="1" hidden="1">
      <c r="A121" s="1" t="s">
        <v>488</v>
      </c>
      <c r="F121" s="5"/>
    </row>
    <row r="122" spans="1:6" customFormat="1" hidden="1">
      <c r="A122" s="1" t="s">
        <v>490</v>
      </c>
      <c r="F122" s="5"/>
    </row>
    <row r="123" spans="1:6" customFormat="1" hidden="1">
      <c r="A123" s="1" t="s">
        <v>195</v>
      </c>
      <c r="F123" s="5"/>
    </row>
    <row r="124" spans="1:6" customFormat="1" hidden="1">
      <c r="A124" s="1" t="s">
        <v>579</v>
      </c>
      <c r="F124" s="5"/>
    </row>
    <row r="125" spans="1:6" customFormat="1" hidden="1">
      <c r="A125" s="1" t="s">
        <v>196</v>
      </c>
      <c r="F125" s="5"/>
    </row>
    <row r="126" spans="1:6" customFormat="1" hidden="1">
      <c r="A126" s="1" t="s">
        <v>197</v>
      </c>
      <c r="F126" s="5"/>
    </row>
    <row r="127" spans="1:6" customFormat="1" hidden="1">
      <c r="A127" s="1" t="s">
        <v>198</v>
      </c>
      <c r="F127" s="5"/>
    </row>
    <row r="128" spans="1:6" customFormat="1" hidden="1">
      <c r="A128" s="1" t="s">
        <v>199</v>
      </c>
      <c r="F128" s="5"/>
    </row>
    <row r="129" spans="1:15" customFormat="1" hidden="1">
      <c r="A129" s="1" t="s">
        <v>200</v>
      </c>
      <c r="F129" s="5"/>
    </row>
    <row r="130" spans="1:15" customFormat="1" hidden="1">
      <c r="A130" s="1" t="s">
        <v>577</v>
      </c>
      <c r="F130" s="5"/>
    </row>
    <row r="131" spans="1:15" customFormat="1" hidden="1">
      <c r="A131" s="1" t="s">
        <v>201</v>
      </c>
      <c r="F131" s="5"/>
    </row>
    <row r="132" spans="1:15" customFormat="1" hidden="1">
      <c r="A132" s="1" t="s">
        <v>202</v>
      </c>
      <c r="F132" s="5"/>
    </row>
    <row r="133" spans="1:15" customFormat="1" hidden="1">
      <c r="A133" s="1" t="s">
        <v>203</v>
      </c>
      <c r="F133" s="5"/>
    </row>
    <row r="134" spans="1:15" customFormat="1" hidden="1">
      <c r="A134" s="1" t="s">
        <v>204</v>
      </c>
      <c r="F134" s="5"/>
    </row>
    <row r="135" spans="1:15" customFormat="1" hidden="1">
      <c r="A135" s="1" t="s">
        <v>205</v>
      </c>
      <c r="F135" s="5"/>
    </row>
    <row r="136" spans="1:15" customFormat="1" ht="29.25" customHeight="1">
      <c r="A136" s="3"/>
      <c r="B136" s="4" t="s">
        <v>206</v>
      </c>
      <c r="C136" s="4" t="s">
        <v>207</v>
      </c>
      <c r="D136" s="4" t="s">
        <v>208</v>
      </c>
      <c r="E136" s="4" t="s">
        <v>209</v>
      </c>
      <c r="F136" s="223" t="s">
        <v>210</v>
      </c>
      <c r="G136" s="4" t="s">
        <v>211</v>
      </c>
      <c r="J136" s="100" t="s">
        <v>496</v>
      </c>
      <c r="K136" s="100" t="s">
        <v>497</v>
      </c>
      <c r="L136" s="100" t="s">
        <v>498</v>
      </c>
      <c r="M136" s="100" t="s">
        <v>499</v>
      </c>
      <c r="N136" s="100" t="s">
        <v>500</v>
      </c>
      <c r="O136" s="100" t="s">
        <v>501</v>
      </c>
    </row>
    <row r="137" spans="1:15" s="5" customFormat="1" ht="15">
      <c r="A137" s="76"/>
      <c r="B137" s="90"/>
      <c r="C137" s="45"/>
      <c r="D137" s="45"/>
      <c r="E137" s="45"/>
      <c r="F137" s="81"/>
      <c r="G137" s="81"/>
      <c r="J137" s="102"/>
      <c r="K137" s="101"/>
    </row>
    <row r="138" spans="1:15" s="5" customFormat="1" ht="15">
      <c r="A138" s="76"/>
      <c r="B138" s="90"/>
      <c r="C138" s="45"/>
      <c r="D138" s="45" t="s">
        <v>653</v>
      </c>
      <c r="E138" s="45"/>
      <c r="F138" s="81">
        <v>20000</v>
      </c>
      <c r="G138" s="81"/>
      <c r="H138" s="96"/>
      <c r="I138" s="96"/>
      <c r="J138" s="109"/>
      <c r="K138" s="101"/>
    </row>
    <row r="139" spans="1:15" s="5" customFormat="1" ht="15">
      <c r="A139" s="76"/>
      <c r="B139" s="90"/>
      <c r="C139" s="45"/>
      <c r="D139" s="45" t="s">
        <v>652</v>
      </c>
      <c r="E139" s="45"/>
      <c r="F139" s="81"/>
      <c r="G139" s="81">
        <v>20000</v>
      </c>
      <c r="H139" s="96"/>
      <c r="I139" s="96"/>
      <c r="J139" s="109"/>
      <c r="K139" s="101"/>
    </row>
    <row r="140" spans="1:15" s="5" customFormat="1" ht="15">
      <c r="A140" s="76"/>
      <c r="B140" s="90"/>
      <c r="C140" s="45"/>
      <c r="D140" s="45"/>
      <c r="E140" s="45"/>
      <c r="F140" s="81"/>
      <c r="G140" s="81"/>
      <c r="H140" s="96"/>
      <c r="I140" s="96"/>
      <c r="J140" s="109"/>
      <c r="K140" s="101"/>
    </row>
    <row r="141" spans="1:15" s="5" customFormat="1" ht="15">
      <c r="A141" s="76"/>
      <c r="B141" s="90"/>
      <c r="C141" s="45"/>
      <c r="D141" s="45"/>
      <c r="E141" s="45"/>
      <c r="F141" s="81"/>
      <c r="G141" s="81"/>
      <c r="H141" s="96"/>
      <c r="I141" s="96"/>
      <c r="J141" s="109"/>
      <c r="K141" s="101"/>
    </row>
    <row r="142" spans="1:15" s="5" customFormat="1" ht="15">
      <c r="A142" s="76"/>
      <c r="B142" s="90"/>
      <c r="C142" s="45"/>
      <c r="D142" s="45"/>
      <c r="E142" s="45"/>
      <c r="F142" s="81"/>
      <c r="G142" s="81"/>
      <c r="H142" s="96"/>
      <c r="I142" s="96"/>
      <c r="J142" s="109"/>
      <c r="K142" s="101"/>
    </row>
    <row r="143" spans="1:15" s="5" customFormat="1" ht="15">
      <c r="A143" s="76"/>
      <c r="B143" s="90"/>
      <c r="C143" s="45"/>
      <c r="D143" s="45"/>
      <c r="E143" s="45"/>
      <c r="F143" s="81"/>
      <c r="G143" s="81"/>
      <c r="H143" s="96"/>
      <c r="I143" s="96"/>
      <c r="J143" s="109"/>
      <c r="K143" s="101"/>
    </row>
    <row r="144" spans="1:15" s="5" customFormat="1" ht="15">
      <c r="A144" s="76"/>
      <c r="B144" s="90"/>
      <c r="C144" s="45"/>
      <c r="D144" s="45"/>
      <c r="E144" s="45"/>
      <c r="F144" s="81"/>
      <c r="G144" s="81"/>
      <c r="H144" s="96"/>
      <c r="I144" s="96"/>
      <c r="J144" s="96"/>
      <c r="K144" s="101"/>
    </row>
    <row r="145" spans="1:11" s="5" customFormat="1" ht="15">
      <c r="A145" s="76"/>
      <c r="B145" s="90"/>
      <c r="C145" s="45"/>
      <c r="D145" s="45"/>
      <c r="E145" s="45"/>
      <c r="F145" s="81"/>
      <c r="G145" s="81"/>
      <c r="H145" s="96"/>
      <c r="I145" s="96"/>
      <c r="J145" s="96"/>
      <c r="K145" s="101"/>
    </row>
    <row r="146" spans="1:11" s="5" customFormat="1" ht="15">
      <c r="A146" s="76"/>
      <c r="B146" s="90"/>
      <c r="C146" s="45"/>
      <c r="D146" s="45"/>
      <c r="E146" s="45"/>
      <c r="F146" s="81"/>
      <c r="G146" s="81"/>
      <c r="H146" s="96"/>
      <c r="I146" s="96"/>
      <c r="J146" s="96"/>
      <c r="K146" s="101"/>
    </row>
    <row r="147" spans="1:11" s="5" customFormat="1" ht="15">
      <c r="A147" s="76"/>
      <c r="B147" s="90"/>
      <c r="C147" s="45"/>
      <c r="D147" s="45"/>
      <c r="E147" s="45"/>
      <c r="F147" s="81"/>
      <c r="G147" s="81"/>
      <c r="H147" s="96"/>
      <c r="I147" s="96"/>
      <c r="J147" s="96"/>
      <c r="K147" s="101"/>
    </row>
    <row r="148" spans="1:11" s="5" customFormat="1" ht="15">
      <c r="A148" s="76"/>
      <c r="B148" s="90"/>
      <c r="C148" s="45"/>
      <c r="D148" s="45"/>
      <c r="E148" s="45"/>
      <c r="F148" s="81"/>
      <c r="G148" s="81"/>
      <c r="H148" s="96"/>
      <c r="I148" s="96"/>
      <c r="J148" s="96"/>
      <c r="K148" s="101"/>
    </row>
    <row r="149" spans="1:11" s="5" customFormat="1" ht="15">
      <c r="A149" s="76"/>
      <c r="B149" s="90"/>
      <c r="C149" s="45"/>
      <c r="D149" s="45"/>
      <c r="E149" s="45"/>
      <c r="F149" s="81"/>
      <c r="G149" s="81"/>
      <c r="H149" s="96"/>
      <c r="I149" s="96"/>
      <c r="J149" s="96"/>
      <c r="K149" s="101"/>
    </row>
    <row r="150" spans="1:11" s="5" customFormat="1" ht="15">
      <c r="A150" s="76"/>
      <c r="B150" s="90"/>
      <c r="C150" s="45"/>
      <c r="D150" s="45"/>
      <c r="E150" s="45"/>
      <c r="F150" s="81"/>
      <c r="G150" s="81"/>
      <c r="H150" s="96"/>
      <c r="I150" s="96"/>
      <c r="J150" s="96"/>
      <c r="K150" s="101"/>
    </row>
    <row r="151" spans="1:11" s="5" customFormat="1" ht="15">
      <c r="A151" s="76"/>
      <c r="B151" s="90"/>
      <c r="C151" s="45"/>
      <c r="D151" s="45"/>
      <c r="E151" s="45"/>
      <c r="F151" s="81"/>
      <c r="G151" s="81"/>
      <c r="H151" s="96"/>
      <c r="I151" s="96"/>
      <c r="J151" s="96"/>
      <c r="K151" s="101"/>
    </row>
    <row r="152" spans="1:11" s="5" customFormat="1" ht="15">
      <c r="A152" s="76"/>
      <c r="B152" s="90"/>
      <c r="C152" s="45"/>
      <c r="D152" s="45"/>
      <c r="E152" s="45"/>
      <c r="F152" s="81"/>
      <c r="G152" s="81"/>
      <c r="H152" s="96"/>
      <c r="I152" s="96"/>
      <c r="J152" s="96"/>
      <c r="K152" s="101"/>
    </row>
    <row r="153" spans="1:11" s="5" customFormat="1" ht="15">
      <c r="A153" s="76"/>
      <c r="B153" s="90"/>
      <c r="C153" s="45"/>
      <c r="D153" s="45"/>
      <c r="E153" s="45"/>
      <c r="F153" s="81"/>
      <c r="G153" s="81"/>
      <c r="H153" s="96"/>
      <c r="I153" s="96"/>
      <c r="J153" s="96"/>
      <c r="K153" s="101"/>
    </row>
    <row r="154" spans="1:11" s="5" customFormat="1" ht="15">
      <c r="A154" s="76"/>
      <c r="B154" s="90"/>
      <c r="C154" s="45"/>
      <c r="D154" s="45"/>
      <c r="E154" s="45"/>
      <c r="F154" s="81"/>
      <c r="G154" s="81"/>
      <c r="H154" s="96"/>
      <c r="I154" s="96"/>
      <c r="J154" s="96"/>
      <c r="K154" s="101"/>
    </row>
    <row r="155" spans="1:11" s="5" customFormat="1" ht="15">
      <c r="A155" s="76"/>
      <c r="B155" s="90"/>
      <c r="C155" s="45"/>
      <c r="D155" s="45"/>
      <c r="E155" s="45"/>
      <c r="F155" s="81"/>
      <c r="G155" s="81"/>
      <c r="H155" s="96"/>
      <c r="I155" s="96"/>
      <c r="J155" s="96"/>
      <c r="K155" s="101"/>
    </row>
    <row r="156" spans="1:11" s="5" customFormat="1" ht="15">
      <c r="A156" s="76"/>
      <c r="B156" s="90"/>
      <c r="C156" s="45"/>
      <c r="D156" s="45"/>
      <c r="E156" s="45"/>
      <c r="F156" s="81"/>
      <c r="G156" s="81"/>
      <c r="H156" s="96"/>
      <c r="I156" s="96"/>
      <c r="J156" s="96"/>
      <c r="K156" s="101"/>
    </row>
    <row r="157" spans="1:11" s="5" customFormat="1" ht="15">
      <c r="A157" s="76"/>
      <c r="B157" s="90"/>
      <c r="C157" s="45"/>
      <c r="D157" s="45"/>
      <c r="E157" s="45"/>
      <c r="F157" s="81"/>
      <c r="G157" s="81"/>
      <c r="H157" s="96"/>
      <c r="I157" s="96"/>
      <c r="J157" s="96"/>
      <c r="K157" s="101"/>
    </row>
    <row r="158" spans="1:11" s="5" customFormat="1" ht="15">
      <c r="A158" s="76"/>
      <c r="B158" s="90"/>
      <c r="C158" s="45"/>
      <c r="D158" s="45"/>
      <c r="E158" s="45"/>
      <c r="F158" s="81"/>
      <c r="G158" s="81"/>
      <c r="H158" s="96"/>
      <c r="I158" s="96"/>
      <c r="J158" s="96"/>
      <c r="K158" s="101"/>
    </row>
    <row r="159" spans="1:11" s="5" customFormat="1" ht="15">
      <c r="A159" s="76"/>
      <c r="B159" s="90"/>
      <c r="C159" s="45"/>
      <c r="D159" s="45"/>
      <c r="E159" s="45"/>
      <c r="F159" s="81"/>
      <c r="G159" s="81"/>
      <c r="H159" s="96"/>
      <c r="I159" s="96"/>
      <c r="J159" s="96"/>
      <c r="K159" s="101"/>
    </row>
    <row r="160" spans="1:11" s="5" customFormat="1" ht="15">
      <c r="A160" s="76"/>
      <c r="B160" s="90"/>
      <c r="C160" s="45"/>
      <c r="D160" s="45"/>
      <c r="E160" s="45"/>
      <c r="F160" s="81"/>
      <c r="G160" s="81"/>
      <c r="H160" s="96"/>
      <c r="I160" s="96"/>
      <c r="J160" s="96"/>
      <c r="K160" s="101"/>
    </row>
    <row r="161" spans="1:11" s="5" customFormat="1" ht="15">
      <c r="A161" s="76"/>
      <c r="B161" s="90"/>
      <c r="C161" s="45"/>
      <c r="D161" s="45"/>
      <c r="E161" s="45"/>
      <c r="F161" s="81"/>
      <c r="G161" s="81"/>
      <c r="H161" s="96"/>
      <c r="I161" s="96"/>
      <c r="J161" s="96"/>
      <c r="K161" s="101"/>
    </row>
    <row r="162" spans="1:11" s="5" customFormat="1" ht="15">
      <c r="A162" s="76"/>
      <c r="B162" s="90"/>
      <c r="C162" s="45"/>
      <c r="D162" s="45"/>
      <c r="E162" s="45"/>
      <c r="F162" s="81"/>
      <c r="G162" s="81"/>
      <c r="H162" s="96"/>
      <c r="I162" s="96"/>
      <c r="J162" s="96"/>
      <c r="K162" s="101"/>
    </row>
    <row r="163" spans="1:11" s="5" customFormat="1" ht="15">
      <c r="A163" s="76"/>
      <c r="B163" s="90"/>
      <c r="C163" s="45"/>
      <c r="D163" s="45"/>
      <c r="E163" s="45"/>
      <c r="F163" s="81"/>
      <c r="G163" s="81"/>
      <c r="H163" s="96"/>
      <c r="I163" s="96"/>
      <c r="J163" s="96"/>
      <c r="K163" s="101"/>
    </row>
    <row r="164" spans="1:11" s="5" customFormat="1" ht="15">
      <c r="A164" s="76"/>
      <c r="B164" s="90"/>
      <c r="C164" s="45"/>
      <c r="D164" s="45"/>
      <c r="E164" s="45"/>
      <c r="F164" s="81"/>
      <c r="G164" s="81"/>
      <c r="H164" s="96"/>
      <c r="I164" s="96"/>
      <c r="J164" s="96"/>
      <c r="K164" s="101"/>
    </row>
    <row r="165" spans="1:11" s="5" customFormat="1" ht="15">
      <c r="A165" s="76"/>
      <c r="B165" s="90"/>
      <c r="C165" s="45"/>
      <c r="D165" s="45"/>
      <c r="E165" s="45"/>
      <c r="F165" s="81"/>
      <c r="G165" s="81"/>
      <c r="H165" s="96"/>
      <c r="I165" s="96"/>
      <c r="J165" s="96"/>
      <c r="K165" s="101"/>
    </row>
    <row r="166" spans="1:11" s="5" customFormat="1" ht="15">
      <c r="A166" s="76"/>
      <c r="B166" s="90"/>
      <c r="C166" s="45"/>
      <c r="D166" s="45"/>
      <c r="E166" s="45"/>
      <c r="F166" s="81"/>
      <c r="G166" s="81"/>
      <c r="H166" s="96"/>
      <c r="I166" s="96"/>
      <c r="J166" s="96"/>
      <c r="K166" s="101"/>
    </row>
    <row r="167" spans="1:11" s="5" customFormat="1" ht="15">
      <c r="A167" s="76"/>
      <c r="B167" s="90"/>
      <c r="C167" s="45"/>
      <c r="D167" s="45"/>
      <c r="E167" s="45"/>
      <c r="F167" s="81"/>
      <c r="G167" s="81"/>
      <c r="H167" s="96"/>
      <c r="I167" s="96"/>
      <c r="J167" s="96"/>
      <c r="K167" s="101"/>
    </row>
    <row r="168" spans="1:11" s="5" customFormat="1" ht="15">
      <c r="A168" s="76"/>
      <c r="B168" s="90"/>
      <c r="C168" s="45"/>
      <c r="D168" s="45"/>
      <c r="E168" s="45"/>
      <c r="F168" s="81"/>
      <c r="G168" s="81"/>
      <c r="H168" s="96"/>
      <c r="I168" s="96"/>
      <c r="J168" s="96"/>
      <c r="K168" s="101"/>
    </row>
    <row r="169" spans="1:11" s="5" customFormat="1" ht="15">
      <c r="A169" s="76"/>
      <c r="B169" s="90"/>
      <c r="C169" s="45"/>
      <c r="D169" s="45"/>
      <c r="E169" s="45"/>
      <c r="F169" s="81"/>
      <c r="G169" s="81"/>
      <c r="H169" s="96"/>
      <c r="I169" s="96"/>
      <c r="J169" s="96"/>
      <c r="K169" s="101"/>
    </row>
    <row r="170" spans="1:11" s="5" customFormat="1" ht="15">
      <c r="A170" s="76"/>
      <c r="B170" s="90"/>
      <c r="C170" s="45"/>
      <c r="D170" s="45"/>
      <c r="E170" s="45"/>
      <c r="F170" s="81"/>
      <c r="G170" s="81"/>
      <c r="H170" s="96"/>
      <c r="I170" s="96"/>
      <c r="J170" s="96"/>
      <c r="K170" s="101"/>
    </row>
    <row r="171" spans="1:11" s="5" customFormat="1" ht="15">
      <c r="A171" s="76"/>
      <c r="B171" s="90"/>
      <c r="C171" s="45"/>
      <c r="D171" s="45"/>
      <c r="E171" s="45"/>
      <c r="F171" s="81"/>
      <c r="G171" s="81"/>
      <c r="H171" s="96"/>
      <c r="I171" s="96"/>
      <c r="J171" s="96"/>
      <c r="K171" s="101"/>
    </row>
    <row r="172" spans="1:11" s="5" customFormat="1" ht="15">
      <c r="A172" s="76"/>
      <c r="B172" s="90"/>
      <c r="C172" s="45"/>
      <c r="D172" s="45"/>
      <c r="E172" s="45"/>
      <c r="F172" s="81"/>
      <c r="G172" s="81"/>
      <c r="H172" s="96"/>
      <c r="I172" s="96"/>
      <c r="J172" s="96"/>
      <c r="K172" s="101"/>
    </row>
    <row r="173" spans="1:11" s="5" customFormat="1" ht="15">
      <c r="A173" s="76"/>
      <c r="B173" s="90"/>
      <c r="C173" s="45"/>
      <c r="D173" s="45"/>
      <c r="E173" s="45"/>
      <c r="F173" s="81"/>
      <c r="G173" s="81"/>
      <c r="H173" s="96"/>
      <c r="I173" s="96"/>
      <c r="J173" s="96"/>
      <c r="K173" s="101"/>
    </row>
    <row r="174" spans="1:11" s="5" customFormat="1" ht="15">
      <c r="A174" s="76"/>
      <c r="B174" s="90"/>
      <c r="C174" s="45"/>
      <c r="D174" s="45"/>
      <c r="E174" s="45"/>
      <c r="F174" s="81"/>
      <c r="G174" s="81"/>
      <c r="H174" s="96"/>
      <c r="I174" s="96"/>
      <c r="J174" s="96"/>
      <c r="K174" s="101"/>
    </row>
    <row r="175" spans="1:11" s="5" customFormat="1" ht="15">
      <c r="A175" s="76"/>
      <c r="B175" s="90"/>
      <c r="C175" s="45"/>
      <c r="D175" s="45"/>
      <c r="E175" s="45"/>
      <c r="F175" s="81"/>
      <c r="G175" s="81"/>
      <c r="H175" s="96"/>
      <c r="I175" s="96"/>
      <c r="J175" s="96"/>
      <c r="K175" s="101"/>
    </row>
    <row r="176" spans="1:11" s="5" customFormat="1" ht="15">
      <c r="A176" s="76"/>
      <c r="B176" s="90"/>
      <c r="C176" s="45"/>
      <c r="D176" s="45"/>
      <c r="E176" s="45"/>
      <c r="F176" s="81"/>
      <c r="G176" s="81"/>
      <c r="H176" s="96"/>
      <c r="I176" s="96"/>
      <c r="J176" s="96"/>
      <c r="K176" s="101"/>
    </row>
    <row r="177" spans="1:11" s="5" customFormat="1" ht="15">
      <c r="A177" s="76"/>
      <c r="B177" s="90"/>
      <c r="C177" s="45"/>
      <c r="D177" s="45"/>
      <c r="E177" s="45"/>
      <c r="F177" s="81"/>
      <c r="G177" s="81"/>
      <c r="H177" s="96"/>
      <c r="I177" s="96"/>
      <c r="J177" s="96"/>
      <c r="K177" s="101"/>
    </row>
    <row r="178" spans="1:11" s="5" customFormat="1" ht="15">
      <c r="A178" s="76"/>
      <c r="B178" s="90"/>
      <c r="C178" s="45"/>
      <c r="D178" s="45"/>
      <c r="E178" s="45"/>
      <c r="F178" s="81"/>
      <c r="G178" s="81"/>
      <c r="H178" s="96"/>
      <c r="I178" s="96"/>
      <c r="J178" s="96"/>
      <c r="K178" s="101"/>
    </row>
    <row r="179" spans="1:11" s="5" customFormat="1" ht="15">
      <c r="A179" s="76"/>
      <c r="B179" s="90"/>
      <c r="C179" s="45"/>
      <c r="D179" s="45"/>
      <c r="E179" s="45"/>
      <c r="F179" s="81"/>
      <c r="G179" s="81"/>
      <c r="H179" s="96"/>
      <c r="I179" s="96"/>
      <c r="J179" s="96"/>
      <c r="K179" s="101"/>
    </row>
    <row r="180" spans="1:11" s="5" customFormat="1" ht="15">
      <c r="A180" s="76"/>
      <c r="B180" s="90"/>
      <c r="C180" s="45"/>
      <c r="D180" s="45"/>
      <c r="E180" s="45"/>
      <c r="F180" s="81"/>
      <c r="G180" s="81"/>
      <c r="H180" s="96"/>
      <c r="I180" s="96"/>
      <c r="J180" s="96"/>
      <c r="K180" s="101"/>
    </row>
    <row r="181" spans="1:11" s="5" customFormat="1" ht="15">
      <c r="A181" s="76"/>
      <c r="B181" s="90"/>
      <c r="C181" s="45"/>
      <c r="D181" s="45"/>
      <c r="E181" s="45"/>
      <c r="F181" s="81"/>
      <c r="G181" s="81"/>
      <c r="H181" s="96"/>
      <c r="I181" s="96"/>
      <c r="J181" s="96"/>
      <c r="K181" s="101"/>
    </row>
    <row r="182" spans="1:11" s="5" customFormat="1" ht="15">
      <c r="A182" s="76"/>
      <c r="B182" s="90"/>
      <c r="C182" s="45"/>
      <c r="D182" s="45"/>
      <c r="E182" s="45"/>
      <c r="F182" s="81"/>
      <c r="G182" s="81"/>
      <c r="H182" s="96"/>
      <c r="I182" s="96"/>
      <c r="J182" s="96"/>
      <c r="K182" s="101"/>
    </row>
    <row r="183" spans="1:11" s="5" customFormat="1" ht="15">
      <c r="A183" s="76"/>
      <c r="B183" s="90"/>
      <c r="C183" s="45"/>
      <c r="D183" s="45"/>
      <c r="E183" s="45"/>
      <c r="F183" s="81"/>
      <c r="G183" s="81"/>
      <c r="H183" s="96"/>
      <c r="I183" s="96"/>
      <c r="J183" s="96"/>
      <c r="K183" s="101"/>
    </row>
    <row r="184" spans="1:11" s="5" customFormat="1" ht="15">
      <c r="A184" s="76"/>
      <c r="B184" s="90"/>
      <c r="C184" s="45"/>
      <c r="D184" s="45"/>
      <c r="E184" s="45"/>
      <c r="F184" s="81"/>
      <c r="G184" s="81"/>
      <c r="H184" s="96"/>
      <c r="I184" s="96"/>
      <c r="J184" s="96"/>
      <c r="K184" s="101"/>
    </row>
    <row r="185" spans="1:11" s="5" customFormat="1" ht="15">
      <c r="A185" s="76"/>
      <c r="B185" s="90"/>
      <c r="C185" s="45"/>
      <c r="D185" s="45"/>
      <c r="E185" s="45"/>
      <c r="F185" s="81"/>
      <c r="G185" s="81"/>
      <c r="H185" s="96"/>
      <c r="I185" s="96"/>
      <c r="J185" s="96"/>
      <c r="K185" s="101"/>
    </row>
    <row r="186" spans="1:11" s="5" customFormat="1" ht="15">
      <c r="A186" s="76"/>
      <c r="B186" s="90"/>
      <c r="C186" s="45"/>
      <c r="D186" s="45"/>
      <c r="E186" s="45"/>
      <c r="F186" s="81"/>
      <c r="G186" s="81"/>
      <c r="H186" s="96"/>
      <c r="I186" s="96"/>
      <c r="J186" s="96"/>
      <c r="K186" s="101"/>
    </row>
    <row r="187" spans="1:11" s="5" customFormat="1" ht="15">
      <c r="A187" s="76"/>
      <c r="B187" s="90"/>
      <c r="C187" s="45"/>
      <c r="D187" s="45"/>
      <c r="E187" s="45"/>
      <c r="F187" s="81"/>
      <c r="G187" s="81"/>
      <c r="H187" s="96"/>
      <c r="I187" s="96"/>
      <c r="J187" s="96"/>
      <c r="K187" s="101"/>
    </row>
    <row r="188" spans="1:11" s="5" customFormat="1" ht="15">
      <c r="A188" s="76"/>
      <c r="B188" s="90"/>
      <c r="C188" s="45"/>
      <c r="D188" s="45"/>
      <c r="E188" s="45"/>
      <c r="F188" s="81"/>
      <c r="G188" s="81"/>
      <c r="H188" s="96"/>
      <c r="I188" s="96"/>
      <c r="J188" s="96"/>
      <c r="K188" s="101"/>
    </row>
    <row r="189" spans="1:11" s="5" customFormat="1" ht="15">
      <c r="A189" s="76"/>
      <c r="B189" s="90"/>
      <c r="C189" s="45"/>
      <c r="D189" s="45"/>
      <c r="E189" s="45"/>
      <c r="F189" s="81"/>
      <c r="G189" s="81"/>
      <c r="H189" s="96"/>
      <c r="I189" s="96"/>
      <c r="J189" s="96"/>
      <c r="K189" s="101"/>
    </row>
    <row r="190" spans="1:11" s="5" customFormat="1" ht="15">
      <c r="A190" s="76"/>
      <c r="B190" s="90"/>
      <c r="C190" s="45"/>
      <c r="D190" s="45"/>
      <c r="E190" s="45"/>
      <c r="F190" s="81"/>
      <c r="G190" s="81"/>
      <c r="H190" s="96"/>
      <c r="I190" s="96"/>
      <c r="J190" s="96"/>
      <c r="K190" s="101"/>
    </row>
    <row r="191" spans="1:11" s="5" customFormat="1" ht="15">
      <c r="A191" s="76"/>
      <c r="B191" s="90"/>
      <c r="C191" s="45"/>
      <c r="D191" s="45"/>
      <c r="E191" s="45"/>
      <c r="F191" s="81"/>
      <c r="G191" s="81"/>
      <c r="H191" s="96"/>
      <c r="I191" s="96"/>
      <c r="J191" s="96"/>
      <c r="K191" s="101"/>
    </row>
    <row r="192" spans="1:11" s="5" customFormat="1" ht="15">
      <c r="A192" s="76"/>
      <c r="B192" s="90"/>
      <c r="C192" s="45"/>
      <c r="D192" s="45"/>
      <c r="E192" s="45"/>
      <c r="F192" s="81"/>
      <c r="G192" s="81"/>
      <c r="H192" s="96"/>
      <c r="I192" s="96"/>
      <c r="J192" s="96"/>
      <c r="K192" s="101"/>
    </row>
    <row r="193" spans="1:11" s="5" customFormat="1" ht="15">
      <c r="A193" s="76"/>
      <c r="B193" s="90"/>
      <c r="C193" s="45"/>
      <c r="D193" s="45"/>
      <c r="E193" s="45"/>
      <c r="F193" s="81"/>
      <c r="G193" s="81"/>
      <c r="H193" s="96"/>
      <c r="I193" s="96"/>
      <c r="J193" s="96"/>
      <c r="K193" s="101"/>
    </row>
    <row r="194" spans="1:11" s="5" customFormat="1" ht="15">
      <c r="A194" s="76"/>
      <c r="B194" s="90"/>
      <c r="C194" s="45"/>
      <c r="D194" s="45"/>
      <c r="E194" s="45"/>
      <c r="F194" s="81"/>
      <c r="G194" s="81"/>
      <c r="H194" s="96"/>
      <c r="I194" s="96"/>
      <c r="J194" s="96"/>
      <c r="K194" s="101"/>
    </row>
    <row r="195" spans="1:11" s="5" customFormat="1" ht="15">
      <c r="A195" s="76"/>
      <c r="B195" s="90"/>
      <c r="C195" s="45"/>
      <c r="D195" s="45"/>
      <c r="E195" s="45"/>
      <c r="F195" s="81"/>
      <c r="G195" s="81"/>
      <c r="H195" s="96"/>
      <c r="I195" s="96"/>
      <c r="J195" s="96"/>
      <c r="K195" s="101"/>
    </row>
    <row r="196" spans="1:11" s="5" customFormat="1" ht="15">
      <c r="A196" s="76"/>
      <c r="B196" s="90"/>
      <c r="C196" s="45"/>
      <c r="D196" s="45"/>
      <c r="E196" s="45"/>
      <c r="F196" s="81"/>
      <c r="G196" s="81"/>
      <c r="H196" s="96"/>
      <c r="I196" s="96"/>
      <c r="J196" s="96"/>
      <c r="K196" s="101"/>
    </row>
    <row r="197" spans="1:11" s="5" customFormat="1" ht="15">
      <c r="A197" s="76"/>
      <c r="B197" s="90"/>
      <c r="C197" s="45"/>
      <c r="D197" s="45"/>
      <c r="E197" s="45"/>
      <c r="F197" s="81"/>
      <c r="G197" s="81"/>
      <c r="H197" s="96"/>
      <c r="I197" s="96"/>
      <c r="J197" s="96"/>
      <c r="K197" s="101"/>
    </row>
    <row r="198" spans="1:11" s="5" customFormat="1" ht="15">
      <c r="A198" s="76"/>
      <c r="B198" s="90"/>
      <c r="C198" s="45"/>
      <c r="D198" s="45"/>
      <c r="E198" s="45"/>
      <c r="F198" s="81"/>
      <c r="G198" s="81"/>
      <c r="H198" s="96"/>
      <c r="I198" s="96"/>
      <c r="J198" s="96"/>
      <c r="K198" s="101"/>
    </row>
    <row r="199" spans="1:11" s="5" customFormat="1" ht="15">
      <c r="A199" s="76"/>
      <c r="B199" s="90"/>
      <c r="C199" s="45"/>
      <c r="D199" s="45"/>
      <c r="E199" s="45"/>
      <c r="F199" s="81"/>
      <c r="G199" s="81"/>
      <c r="H199" s="96"/>
      <c r="I199" s="96"/>
      <c r="J199" s="96"/>
      <c r="K199" s="101"/>
    </row>
    <row r="200" spans="1:11" s="5" customFormat="1" ht="15">
      <c r="A200" s="76"/>
      <c r="B200" s="90"/>
      <c r="C200" s="45"/>
      <c r="D200" s="45"/>
      <c r="E200" s="45"/>
      <c r="F200" s="81"/>
      <c r="G200" s="81"/>
      <c r="H200" s="96"/>
      <c r="I200" s="96"/>
      <c r="J200" s="96"/>
      <c r="K200" s="101"/>
    </row>
    <row r="201" spans="1:11" s="5" customFormat="1" ht="15">
      <c r="A201" s="76"/>
      <c r="B201" s="90"/>
      <c r="C201" s="45"/>
      <c r="D201" s="45"/>
      <c r="E201" s="45"/>
      <c r="F201" s="81"/>
      <c r="G201" s="81"/>
      <c r="H201" s="96"/>
      <c r="I201" s="96"/>
      <c r="J201" s="96"/>
      <c r="K201" s="101"/>
    </row>
    <row r="202" spans="1:11" s="5" customFormat="1" ht="15">
      <c r="A202" s="76"/>
      <c r="B202" s="90"/>
      <c r="C202" s="45"/>
      <c r="D202" s="45"/>
      <c r="E202" s="45"/>
      <c r="F202" s="81"/>
      <c r="G202" s="81"/>
      <c r="H202" s="96"/>
      <c r="I202" s="96"/>
      <c r="J202" s="96"/>
      <c r="K202" s="101"/>
    </row>
    <row r="203" spans="1:11" s="5" customFormat="1" ht="15">
      <c r="A203" s="76"/>
      <c r="B203" s="90"/>
      <c r="C203" s="45"/>
      <c r="D203" s="45"/>
      <c r="E203" s="45"/>
      <c r="F203" s="81"/>
      <c r="G203" s="81"/>
      <c r="H203" s="96"/>
      <c r="I203" s="96"/>
      <c r="J203" s="96"/>
      <c r="K203" s="101"/>
    </row>
    <row r="204" spans="1:11" s="5" customFormat="1" ht="15">
      <c r="A204" s="76"/>
      <c r="B204" s="90"/>
      <c r="C204" s="45"/>
      <c r="D204" s="45"/>
      <c r="E204" s="45"/>
      <c r="F204" s="81"/>
      <c r="G204" s="81"/>
      <c r="H204" s="96"/>
      <c r="I204" s="96"/>
      <c r="J204" s="96"/>
      <c r="K204" s="101"/>
    </row>
    <row r="205" spans="1:11" s="5" customFormat="1" ht="15">
      <c r="A205" s="76"/>
      <c r="B205" s="90"/>
      <c r="C205" s="45"/>
      <c r="D205" s="45"/>
      <c r="E205" s="45"/>
      <c r="F205" s="81"/>
      <c r="G205" s="81"/>
      <c r="H205" s="96"/>
      <c r="I205" s="96"/>
      <c r="J205" s="96"/>
      <c r="K205" s="101"/>
    </row>
    <row r="206" spans="1:11" s="5" customFormat="1" ht="15">
      <c r="A206" s="76"/>
      <c r="B206" s="90"/>
      <c r="C206" s="45"/>
      <c r="D206" s="45"/>
      <c r="E206" s="45"/>
      <c r="F206" s="81"/>
      <c r="G206" s="81"/>
      <c r="H206" s="96"/>
      <c r="I206" s="96"/>
      <c r="J206" s="96"/>
      <c r="K206" s="101"/>
    </row>
    <row r="207" spans="1:11" s="5" customFormat="1" ht="15">
      <c r="A207" s="76"/>
      <c r="B207" s="90"/>
      <c r="C207" s="45"/>
      <c r="D207" s="45"/>
      <c r="E207" s="45"/>
      <c r="F207" s="81"/>
      <c r="G207" s="81"/>
      <c r="H207" s="96"/>
      <c r="I207" s="96"/>
      <c r="J207" s="96"/>
      <c r="K207" s="101"/>
    </row>
    <row r="208" spans="1:11" s="5" customFormat="1" ht="15">
      <c r="A208" s="76"/>
      <c r="B208" s="90"/>
      <c r="C208" s="45"/>
      <c r="D208" s="45"/>
      <c r="E208" s="45"/>
      <c r="F208" s="81"/>
      <c r="G208" s="81"/>
      <c r="H208" s="96"/>
      <c r="I208" s="96"/>
      <c r="J208" s="96"/>
      <c r="K208" s="101"/>
    </row>
    <row r="209" spans="1:11" s="5" customFormat="1" ht="15">
      <c r="A209" s="76"/>
      <c r="B209" s="90"/>
      <c r="C209" s="45"/>
      <c r="D209" s="45"/>
      <c r="E209" s="45"/>
      <c r="F209" s="81"/>
      <c r="G209" s="81"/>
      <c r="H209" s="96"/>
      <c r="I209" s="96"/>
      <c r="J209" s="96"/>
      <c r="K209" s="101"/>
    </row>
    <row r="210" spans="1:11" s="5" customFormat="1" ht="15">
      <c r="A210" s="76"/>
      <c r="B210" s="90"/>
      <c r="C210" s="45"/>
      <c r="D210" s="45"/>
      <c r="E210" s="45"/>
      <c r="F210" s="81"/>
      <c r="G210" s="81"/>
      <c r="H210" s="96"/>
      <c r="I210" s="96"/>
      <c r="J210" s="96"/>
      <c r="K210" s="101"/>
    </row>
    <row r="211" spans="1:11" s="5" customFormat="1" ht="15">
      <c r="A211" s="76"/>
      <c r="B211" s="90"/>
      <c r="C211" s="45"/>
      <c r="D211" s="45"/>
      <c r="E211" s="45"/>
      <c r="F211" s="81"/>
      <c r="G211" s="81"/>
      <c r="H211" s="96"/>
      <c r="I211" s="96"/>
      <c r="J211" s="96"/>
      <c r="K211" s="101"/>
    </row>
    <row r="212" spans="1:11" s="5" customFormat="1" ht="15">
      <c r="A212" s="76"/>
      <c r="B212" s="90"/>
      <c r="C212" s="45"/>
      <c r="D212" s="45"/>
      <c r="E212" s="45"/>
      <c r="F212" s="81"/>
      <c r="G212" s="81"/>
      <c r="H212" s="96"/>
      <c r="I212" s="96"/>
      <c r="J212" s="96"/>
      <c r="K212" s="101"/>
    </row>
    <row r="213" spans="1:11" s="5" customFormat="1" ht="15">
      <c r="A213" s="76"/>
      <c r="B213" s="90"/>
      <c r="C213" s="45"/>
      <c r="D213" s="45"/>
      <c r="E213" s="45"/>
      <c r="F213" s="81"/>
      <c r="G213" s="81"/>
      <c r="H213" s="96"/>
      <c r="I213" s="96"/>
      <c r="J213" s="96"/>
      <c r="K213" s="101"/>
    </row>
    <row r="214" spans="1:11" s="5" customFormat="1" ht="15">
      <c r="A214" s="76"/>
      <c r="B214" s="90"/>
      <c r="C214" s="45"/>
      <c r="D214" s="45"/>
      <c r="E214" s="45"/>
      <c r="F214" s="81"/>
      <c r="G214" s="81"/>
      <c r="H214" s="96"/>
      <c r="I214" s="96"/>
      <c r="J214" s="96"/>
      <c r="K214" s="101"/>
    </row>
    <row r="215" spans="1:11" s="5" customFormat="1" ht="15">
      <c r="A215" s="76"/>
      <c r="B215" s="90"/>
      <c r="C215" s="45"/>
      <c r="D215" s="45"/>
      <c r="E215" s="45"/>
      <c r="F215" s="81"/>
      <c r="G215" s="81"/>
      <c r="H215" s="96"/>
      <c r="I215" s="96"/>
      <c r="J215" s="96"/>
      <c r="K215" s="101"/>
    </row>
    <row r="216" spans="1:11" s="5" customFormat="1" ht="15">
      <c r="A216" s="76"/>
      <c r="B216" s="90"/>
      <c r="C216" s="45"/>
      <c r="D216" s="45"/>
      <c r="E216" s="45"/>
      <c r="F216" s="81"/>
      <c r="G216" s="81"/>
      <c r="H216" s="96"/>
      <c r="I216" s="96"/>
      <c r="J216" s="96"/>
      <c r="K216" s="101"/>
    </row>
    <row r="217" spans="1:11" s="5" customFormat="1" ht="15">
      <c r="A217" s="76"/>
      <c r="B217" s="90"/>
      <c r="C217" s="45"/>
      <c r="D217" s="45"/>
      <c r="E217" s="45"/>
      <c r="F217" s="81"/>
      <c r="G217" s="81"/>
      <c r="H217" s="96"/>
      <c r="I217" s="96"/>
      <c r="J217" s="96"/>
      <c r="K217" s="101"/>
    </row>
    <row r="218" spans="1:11" s="5" customFormat="1" ht="15">
      <c r="A218" s="76"/>
      <c r="B218" s="90"/>
      <c r="C218" s="45"/>
      <c r="D218" s="45"/>
      <c r="E218" s="45"/>
      <c r="F218" s="81"/>
      <c r="G218" s="81"/>
      <c r="H218" s="96"/>
      <c r="I218" s="96"/>
      <c r="J218" s="96"/>
      <c r="K218" s="101"/>
    </row>
    <row r="219" spans="1:11" s="5" customFormat="1" ht="15">
      <c r="A219" s="76"/>
      <c r="B219" s="90"/>
      <c r="C219" s="45"/>
      <c r="D219" s="45"/>
      <c r="E219" s="45"/>
      <c r="F219" s="81"/>
      <c r="G219" s="81"/>
      <c r="H219" s="96"/>
      <c r="I219" s="96"/>
      <c r="J219" s="96"/>
      <c r="K219" s="101"/>
    </row>
    <row r="220" spans="1:11" s="5" customFormat="1" ht="15">
      <c r="A220" s="76"/>
      <c r="B220" s="90"/>
      <c r="C220" s="45"/>
      <c r="D220" s="45"/>
      <c r="E220" s="45"/>
      <c r="F220" s="81"/>
      <c r="G220" s="81"/>
      <c r="H220" s="96"/>
      <c r="I220" s="96"/>
      <c r="J220" s="96"/>
      <c r="K220" s="101"/>
    </row>
    <row r="221" spans="1:11" s="5" customFormat="1" ht="15">
      <c r="A221" s="76"/>
      <c r="B221" s="90"/>
      <c r="C221" s="45"/>
      <c r="D221" s="45"/>
      <c r="E221" s="45"/>
      <c r="F221" s="81"/>
      <c r="G221" s="81"/>
      <c r="H221" s="96"/>
      <c r="I221" s="96"/>
      <c r="J221" s="96"/>
      <c r="K221" s="101"/>
    </row>
    <row r="222" spans="1:11" s="5" customFormat="1" ht="15">
      <c r="A222" s="76"/>
      <c r="B222" s="90"/>
      <c r="C222" s="45"/>
      <c r="D222" s="45"/>
      <c r="E222" s="45"/>
      <c r="F222" s="81"/>
      <c r="G222" s="81"/>
      <c r="H222" s="96"/>
      <c r="I222" s="96"/>
      <c r="J222" s="96"/>
      <c r="K222" s="101"/>
    </row>
    <row r="223" spans="1:11" s="5" customFormat="1" ht="15">
      <c r="A223" s="76"/>
      <c r="B223" s="90"/>
      <c r="C223" s="45"/>
      <c r="D223" s="45"/>
      <c r="E223" s="45"/>
      <c r="F223" s="81"/>
      <c r="G223" s="81"/>
      <c r="H223" s="96"/>
      <c r="I223" s="96"/>
      <c r="J223" s="96"/>
      <c r="K223" s="101"/>
    </row>
    <row r="224" spans="1:11" s="5" customFormat="1" ht="15">
      <c r="A224" s="76"/>
      <c r="B224" s="90"/>
      <c r="C224" s="45"/>
      <c r="D224" s="45"/>
      <c r="E224" s="45"/>
      <c r="F224" s="81"/>
      <c r="G224" s="81"/>
      <c r="H224" s="96"/>
      <c r="I224" s="96"/>
      <c r="J224" s="96"/>
      <c r="K224" s="101"/>
    </row>
    <row r="225" spans="1:12" s="5" customFormat="1" ht="15">
      <c r="A225" s="76"/>
      <c r="B225" s="90"/>
      <c r="C225" s="45"/>
      <c r="D225" s="45"/>
      <c r="E225" s="45"/>
      <c r="F225" s="81"/>
      <c r="G225" s="81"/>
      <c r="H225" s="96"/>
      <c r="I225" s="110"/>
      <c r="J225" s="110"/>
      <c r="K225" s="168"/>
    </row>
    <row r="226" spans="1:12" s="5" customFormat="1" ht="15">
      <c r="A226" s="76"/>
      <c r="B226" s="90"/>
      <c r="C226" s="45"/>
      <c r="D226" s="45"/>
      <c r="E226" s="45"/>
      <c r="F226" s="81"/>
      <c r="G226" s="81"/>
      <c r="H226" s="96"/>
      <c r="I226" s="110"/>
      <c r="J226" s="110"/>
      <c r="K226" s="168"/>
    </row>
    <row r="227" spans="1:12" s="5" customFormat="1" ht="15">
      <c r="A227" s="76"/>
      <c r="B227" s="90"/>
      <c r="C227" s="45"/>
      <c r="D227" s="45"/>
      <c r="E227" s="45"/>
      <c r="F227" s="81"/>
      <c r="G227" s="81"/>
      <c r="H227" s="96"/>
      <c r="I227" s="110"/>
      <c r="J227" s="110"/>
      <c r="K227" s="168"/>
    </row>
    <row r="228" spans="1:12" s="5" customFormat="1" ht="15">
      <c r="A228" s="76"/>
      <c r="B228" s="90"/>
      <c r="C228" s="45"/>
      <c r="D228" s="45"/>
      <c r="E228" s="45"/>
      <c r="F228" s="81"/>
      <c r="G228" s="81"/>
      <c r="H228" s="96"/>
      <c r="I228" s="110"/>
      <c r="J228" s="110"/>
      <c r="K228" s="168"/>
    </row>
    <row r="229" spans="1:12" s="5" customFormat="1" ht="15">
      <c r="A229" s="76"/>
      <c r="B229" s="90"/>
      <c r="C229" s="45"/>
      <c r="D229" s="45"/>
      <c r="E229" s="45"/>
      <c r="F229" s="81"/>
      <c r="G229" s="81"/>
      <c r="H229" s="96"/>
      <c r="I229" s="110"/>
      <c r="J229" s="110"/>
      <c r="K229" s="168"/>
    </row>
    <row r="230" spans="1:12" s="5" customFormat="1" ht="15">
      <c r="A230" s="76"/>
      <c r="B230" s="90"/>
      <c r="C230" s="45"/>
      <c r="D230" s="45"/>
      <c r="E230" s="45"/>
      <c r="F230" s="81"/>
      <c r="G230" s="81"/>
      <c r="H230" s="96"/>
      <c r="I230" s="110"/>
      <c r="J230" s="167"/>
      <c r="K230" s="168"/>
    </row>
    <row r="231" spans="1:12" s="5" customFormat="1" ht="15">
      <c r="A231" s="76"/>
      <c r="B231" s="90"/>
      <c r="C231" s="45"/>
      <c r="D231" s="45"/>
      <c r="E231" s="45"/>
      <c r="F231" s="81"/>
      <c r="G231" s="81"/>
      <c r="H231" s="96"/>
      <c r="I231" s="169"/>
      <c r="J231" s="170"/>
      <c r="K231" s="169"/>
    </row>
    <row r="232" spans="1:12" s="5" customFormat="1" ht="15">
      <c r="A232" s="76"/>
      <c r="B232" s="90"/>
      <c r="C232" s="45"/>
      <c r="D232" s="45"/>
      <c r="E232" s="45"/>
      <c r="F232" s="81"/>
      <c r="G232" s="81"/>
      <c r="H232" s="96"/>
      <c r="I232" s="171"/>
      <c r="J232" s="172"/>
      <c r="K232" s="173"/>
    </row>
    <row r="233" spans="1:12" s="5" customFormat="1" ht="15">
      <c r="A233" s="76"/>
      <c r="B233" s="90"/>
      <c r="C233" s="45"/>
      <c r="D233" s="45"/>
      <c r="E233" s="45"/>
      <c r="F233" s="81"/>
      <c r="G233" s="81"/>
      <c r="H233" s="96"/>
      <c r="I233" s="171"/>
      <c r="J233" s="172"/>
      <c r="K233" s="173"/>
      <c r="L233" s="112"/>
    </row>
    <row r="234" spans="1:12" s="5" customFormat="1" ht="15">
      <c r="A234" s="76"/>
      <c r="B234" s="90"/>
      <c r="C234" s="45"/>
      <c r="D234" s="45"/>
      <c r="E234" s="45"/>
      <c r="F234" s="81"/>
      <c r="G234" s="81"/>
      <c r="H234" s="96"/>
      <c r="I234" s="171"/>
      <c r="J234" s="172"/>
      <c r="K234" s="174"/>
      <c r="L234" s="112"/>
    </row>
    <row r="235" spans="1:12" s="5" customFormat="1" ht="15.75">
      <c r="A235" s="76"/>
      <c r="B235" s="90"/>
      <c r="C235" s="45"/>
      <c r="D235" s="45"/>
      <c r="E235" s="45"/>
      <c r="F235" s="81"/>
      <c r="G235" s="81"/>
      <c r="H235" s="96"/>
      <c r="I235" s="169"/>
      <c r="J235" s="175"/>
      <c r="K235" s="176"/>
      <c r="L235" s="112"/>
    </row>
    <row r="236" spans="1:12" s="5" customFormat="1" ht="15">
      <c r="A236" s="76"/>
      <c r="B236" s="90"/>
      <c r="C236" s="45"/>
      <c r="D236" s="45"/>
      <c r="E236" s="45"/>
      <c r="F236" s="81"/>
      <c r="G236" s="81"/>
      <c r="H236" s="96"/>
      <c r="I236" s="177"/>
      <c r="J236" s="110"/>
      <c r="K236" s="110"/>
      <c r="L236" s="112"/>
    </row>
    <row r="237" spans="1:12" s="5" customFormat="1" ht="15">
      <c r="A237" s="76"/>
      <c r="B237" s="90"/>
      <c r="C237" s="45"/>
      <c r="D237" s="45"/>
      <c r="E237" s="45"/>
      <c r="F237" s="81"/>
      <c r="G237" s="81"/>
      <c r="H237" s="96"/>
      <c r="I237" s="110"/>
      <c r="J237" s="167"/>
      <c r="K237" s="178"/>
      <c r="L237" s="112"/>
    </row>
    <row r="238" spans="1:12" s="5" customFormat="1" ht="15">
      <c r="A238" s="76"/>
      <c r="B238" s="90"/>
      <c r="C238" s="45"/>
      <c r="D238" s="45"/>
      <c r="E238" s="45"/>
      <c r="F238" s="81"/>
      <c r="G238" s="81"/>
      <c r="H238" s="96"/>
      <c r="I238" s="110"/>
      <c r="J238" s="167"/>
      <c r="K238" s="178"/>
      <c r="L238" s="112"/>
    </row>
    <row r="239" spans="1:12" s="5" customFormat="1" ht="15">
      <c r="A239" s="76"/>
      <c r="B239" s="90"/>
      <c r="C239" s="45"/>
      <c r="D239" s="45"/>
      <c r="E239" s="45"/>
      <c r="F239" s="81"/>
      <c r="G239" s="81"/>
      <c r="H239" s="96"/>
      <c r="I239" s="110"/>
      <c r="J239" s="167"/>
      <c r="K239" s="178"/>
      <c r="L239" s="112"/>
    </row>
    <row r="240" spans="1:12" s="5" customFormat="1" ht="15">
      <c r="A240" s="76"/>
      <c r="B240" s="90"/>
      <c r="C240" s="45"/>
      <c r="D240" s="45"/>
      <c r="E240" s="45"/>
      <c r="F240" s="81"/>
      <c r="G240" s="81"/>
      <c r="H240" s="96"/>
      <c r="I240" s="96"/>
      <c r="J240" s="109"/>
      <c r="K240" s="112"/>
      <c r="L240" s="112"/>
    </row>
    <row r="241" spans="1:12" s="5" customFormat="1" ht="15">
      <c r="A241" s="76"/>
      <c r="B241" s="90"/>
      <c r="C241" s="45"/>
      <c r="D241" s="45"/>
      <c r="E241" s="45"/>
      <c r="F241" s="81"/>
      <c r="G241" s="81"/>
      <c r="H241" s="96"/>
      <c r="I241" s="96"/>
      <c r="J241" s="96"/>
      <c r="K241" s="112"/>
      <c r="L241" s="112"/>
    </row>
    <row r="242" spans="1:12" s="5" customFormat="1" ht="15">
      <c r="A242" s="76"/>
      <c r="B242" s="90"/>
      <c r="C242" s="45"/>
      <c r="D242" s="45"/>
      <c r="E242" s="45"/>
      <c r="F242" s="81"/>
      <c r="G242" s="81"/>
      <c r="H242" s="96"/>
      <c r="I242" s="96"/>
      <c r="J242" s="96"/>
      <c r="K242" s="112"/>
      <c r="L242" s="112"/>
    </row>
    <row r="243" spans="1:12" s="5" customFormat="1" ht="15">
      <c r="A243" s="76"/>
      <c r="B243" s="90"/>
      <c r="C243" s="45"/>
      <c r="D243" s="45"/>
      <c r="E243" s="45"/>
      <c r="F243" s="81"/>
      <c r="G243" s="81"/>
      <c r="H243" s="96"/>
      <c r="I243" s="96"/>
      <c r="J243" s="96"/>
      <c r="K243" s="111"/>
      <c r="L243" s="111"/>
    </row>
    <row r="244" spans="1:12" s="5" customFormat="1" ht="15">
      <c r="A244" s="76"/>
      <c r="B244" s="90"/>
      <c r="C244" s="45"/>
      <c r="D244" s="45"/>
      <c r="E244" s="45"/>
      <c r="F244" s="81"/>
      <c r="G244" s="81"/>
      <c r="H244" s="96"/>
      <c r="I244" s="96"/>
      <c r="J244" s="96"/>
      <c r="K244" s="113"/>
      <c r="L244" s="112"/>
    </row>
    <row r="245" spans="1:12" s="5" customFormat="1" ht="15">
      <c r="A245" s="76"/>
      <c r="B245" s="90"/>
      <c r="C245" s="45"/>
      <c r="D245" s="45"/>
      <c r="E245" s="45"/>
      <c r="F245" s="81"/>
      <c r="G245" s="81"/>
      <c r="H245" s="96"/>
      <c r="I245" s="96"/>
      <c r="J245" s="96"/>
      <c r="K245" s="111"/>
      <c r="L245" s="112"/>
    </row>
    <row r="246" spans="1:12" s="5" customFormat="1" ht="15">
      <c r="A246" s="76"/>
      <c r="B246" s="90"/>
      <c r="C246" s="45"/>
      <c r="D246" s="45"/>
      <c r="E246" s="45"/>
      <c r="F246" s="81"/>
      <c r="G246" s="81"/>
      <c r="H246" s="96"/>
      <c r="I246" s="96"/>
      <c r="J246" s="96"/>
      <c r="K246" s="112"/>
      <c r="L246" s="112"/>
    </row>
    <row r="247" spans="1:12" s="5" customFormat="1" ht="15">
      <c r="A247" s="76"/>
      <c r="B247" s="90"/>
      <c r="C247" s="45"/>
      <c r="D247" s="45"/>
      <c r="E247" s="45"/>
      <c r="F247" s="81"/>
      <c r="G247" s="81"/>
      <c r="H247" s="96"/>
      <c r="I247" s="96"/>
      <c r="J247" s="96"/>
    </row>
    <row r="248" spans="1:12" s="5" customFormat="1" ht="15">
      <c r="A248" s="76"/>
      <c r="B248" s="90"/>
      <c r="C248" s="45"/>
      <c r="D248" s="45"/>
      <c r="E248" s="45"/>
      <c r="F248" s="81"/>
      <c r="G248" s="81"/>
      <c r="H248" s="96"/>
      <c r="I248" s="96"/>
      <c r="J248" s="96"/>
    </row>
    <row r="249" spans="1:12" s="5" customFormat="1" ht="15">
      <c r="A249" s="76"/>
      <c r="B249" s="90"/>
      <c r="C249" s="45"/>
      <c r="D249" s="45"/>
      <c r="E249" s="45"/>
      <c r="F249" s="81"/>
      <c r="G249" s="81"/>
      <c r="H249" s="96"/>
      <c r="I249" s="96"/>
      <c r="J249" s="96"/>
    </row>
    <row r="250" spans="1:12" s="5" customFormat="1" ht="15">
      <c r="A250" s="76"/>
      <c r="B250" s="90"/>
      <c r="C250" s="45"/>
      <c r="D250" s="45"/>
      <c r="E250" s="45"/>
      <c r="F250" s="81"/>
      <c r="G250" s="81"/>
      <c r="H250" s="96"/>
      <c r="I250" s="96"/>
      <c r="J250" s="96"/>
    </row>
    <row r="251" spans="1:12" s="5" customFormat="1" ht="15">
      <c r="A251" s="76"/>
      <c r="B251" s="90"/>
      <c r="C251" s="45"/>
      <c r="D251" s="45"/>
      <c r="E251" s="45"/>
      <c r="F251" s="81"/>
      <c r="G251" s="81"/>
      <c r="H251" s="96"/>
      <c r="I251" s="96"/>
      <c r="J251" s="96"/>
    </row>
    <row r="252" spans="1:12" s="5" customFormat="1" ht="15">
      <c r="A252" s="76"/>
      <c r="B252" s="90"/>
      <c r="C252" s="45"/>
      <c r="D252" s="45"/>
      <c r="E252" s="45"/>
      <c r="F252" s="81"/>
      <c r="G252" s="81"/>
      <c r="H252" s="96"/>
      <c r="I252" s="96"/>
      <c r="J252" s="96"/>
    </row>
    <row r="253" spans="1:12" s="5" customFormat="1" ht="15">
      <c r="A253" s="76"/>
      <c r="B253" s="90"/>
      <c r="C253" s="45"/>
      <c r="D253" s="45"/>
      <c r="E253" s="45"/>
      <c r="F253" s="107"/>
      <c r="G253" s="81"/>
      <c r="H253" s="96"/>
      <c r="I253" s="96"/>
      <c r="J253" s="96"/>
    </row>
    <row r="254" spans="1:12" s="5" customFormat="1" ht="15">
      <c r="A254" s="76"/>
      <c r="B254" s="90"/>
      <c r="C254" s="45"/>
      <c r="D254" s="45"/>
      <c r="E254" s="45"/>
      <c r="F254" s="107"/>
      <c r="G254" s="81"/>
      <c r="H254" s="96"/>
      <c r="I254" s="96"/>
      <c r="J254" s="96"/>
    </row>
    <row r="255" spans="1:12" s="5" customFormat="1" ht="15">
      <c r="A255" s="76"/>
      <c r="B255" s="90"/>
      <c r="C255" s="45"/>
      <c r="D255" s="45"/>
      <c r="E255" s="45"/>
      <c r="F255" s="81"/>
      <c r="G255" s="81"/>
      <c r="H255" s="96"/>
      <c r="I255" s="96"/>
      <c r="J255" s="96"/>
    </row>
    <row r="256" spans="1:12" s="5" customFormat="1" ht="15">
      <c r="A256" s="76"/>
      <c r="B256" s="90"/>
      <c r="C256" s="45"/>
      <c r="D256" s="45"/>
      <c r="E256" s="45"/>
      <c r="F256" s="81"/>
      <c r="G256" s="81"/>
      <c r="H256" s="96"/>
      <c r="I256" s="96"/>
      <c r="J256" s="96"/>
    </row>
    <row r="257" spans="1:10" s="5" customFormat="1" ht="15">
      <c r="A257" s="76"/>
      <c r="B257" s="90"/>
      <c r="C257" s="45"/>
      <c r="D257" s="45"/>
      <c r="E257" s="45"/>
      <c r="F257" s="81"/>
      <c r="G257" s="107"/>
      <c r="H257" s="96"/>
      <c r="I257" s="96"/>
      <c r="J257" s="96"/>
    </row>
    <row r="258" spans="1:10" s="5" customFormat="1" ht="15">
      <c r="A258" s="76"/>
      <c r="B258" s="90"/>
      <c r="C258" s="45"/>
      <c r="D258" s="45"/>
      <c r="E258" s="45"/>
      <c r="F258" s="81"/>
      <c r="G258" s="107"/>
      <c r="H258" s="96"/>
      <c r="I258" s="96"/>
      <c r="J258" s="96"/>
    </row>
    <row r="259" spans="1:10" s="5" customFormat="1" ht="15">
      <c r="A259" s="76"/>
      <c r="B259" s="90"/>
      <c r="C259" s="45"/>
      <c r="D259" s="45"/>
      <c r="E259" s="45"/>
      <c r="F259" s="81"/>
      <c r="G259" s="107"/>
      <c r="H259" s="96"/>
      <c r="I259" s="96"/>
      <c r="J259" s="96"/>
    </row>
    <row r="260" spans="1:10" s="5" customFormat="1" ht="15">
      <c r="A260" s="76"/>
      <c r="B260" s="90"/>
      <c r="C260" s="45"/>
      <c r="D260" s="45"/>
      <c r="E260" s="45"/>
      <c r="F260" s="81"/>
      <c r="G260" s="81"/>
      <c r="H260" s="96"/>
      <c r="I260" s="96"/>
      <c r="J260" s="96"/>
    </row>
    <row r="261" spans="1:10" s="5" customFormat="1" ht="15">
      <c r="A261" s="76"/>
      <c r="B261" s="90"/>
      <c r="C261" s="45"/>
      <c r="D261" s="45"/>
      <c r="E261" s="45"/>
      <c r="F261" s="81"/>
      <c r="G261" s="81"/>
      <c r="H261" s="96"/>
      <c r="I261" s="96"/>
      <c r="J261" s="96"/>
    </row>
    <row r="262" spans="1:10" s="5" customFormat="1" ht="15">
      <c r="A262" s="76"/>
      <c r="B262" s="90"/>
      <c r="C262" s="45"/>
      <c r="D262" s="45"/>
      <c r="E262" s="45"/>
      <c r="F262" s="81"/>
      <c r="G262" s="81"/>
      <c r="H262" s="96"/>
      <c r="I262" s="96"/>
      <c r="J262" s="96"/>
    </row>
    <row r="263" spans="1:10" s="5" customFormat="1" ht="15">
      <c r="A263" s="76"/>
      <c r="B263" s="90"/>
      <c r="C263" s="45"/>
      <c r="D263" s="45"/>
      <c r="E263" s="45"/>
      <c r="F263" s="81"/>
      <c r="G263" s="81"/>
      <c r="H263" s="96"/>
      <c r="I263" s="96"/>
      <c r="J263" s="96"/>
    </row>
    <row r="264" spans="1:10" s="5" customFormat="1" ht="15">
      <c r="A264" s="76"/>
      <c r="B264" s="90"/>
      <c r="C264" s="45"/>
      <c r="D264" s="45"/>
      <c r="E264" s="45"/>
      <c r="F264" s="81"/>
      <c r="G264" s="81"/>
      <c r="H264" s="96"/>
      <c r="I264" s="96"/>
      <c r="J264" s="96"/>
    </row>
    <row r="265" spans="1:10" s="5" customFormat="1" ht="15">
      <c r="A265" s="76"/>
      <c r="B265" s="90"/>
      <c r="C265" s="45"/>
      <c r="D265" s="45"/>
      <c r="E265" s="45"/>
      <c r="F265" s="81"/>
      <c r="G265" s="81"/>
      <c r="H265" s="96"/>
      <c r="I265" s="96"/>
      <c r="J265" s="96"/>
    </row>
    <row r="266" spans="1:10" s="5" customFormat="1" ht="15">
      <c r="A266" s="76"/>
      <c r="B266" s="90"/>
      <c r="C266" s="45"/>
      <c r="D266" s="45"/>
      <c r="E266" s="45"/>
      <c r="F266" s="81"/>
      <c r="G266" s="81"/>
      <c r="H266" s="96"/>
      <c r="I266" s="96"/>
      <c r="J266" s="96"/>
    </row>
    <row r="267" spans="1:10" s="5" customFormat="1" ht="15">
      <c r="A267" s="76"/>
      <c r="B267" s="90"/>
      <c r="C267" s="45"/>
      <c r="D267" s="45"/>
      <c r="E267" s="45"/>
      <c r="F267" s="81"/>
      <c r="G267" s="81"/>
      <c r="H267" s="96"/>
      <c r="I267" s="96"/>
      <c r="J267" s="96"/>
    </row>
    <row r="268" spans="1:10" s="5" customFormat="1" ht="15">
      <c r="A268" s="76"/>
      <c r="B268" s="90"/>
      <c r="C268" s="45"/>
      <c r="D268" s="45"/>
      <c r="E268" s="45"/>
      <c r="F268" s="81"/>
      <c r="G268" s="81"/>
      <c r="H268" s="96"/>
      <c r="I268" s="96"/>
      <c r="J268" s="96"/>
    </row>
    <row r="269" spans="1:10" s="5" customFormat="1" ht="15">
      <c r="A269" s="76"/>
      <c r="B269" s="90"/>
      <c r="C269" s="45"/>
      <c r="D269" s="45"/>
      <c r="E269" s="45"/>
      <c r="F269" s="81"/>
      <c r="G269" s="81"/>
      <c r="H269" s="96"/>
      <c r="I269" s="96"/>
      <c r="J269" s="96"/>
    </row>
    <row r="270" spans="1:10" s="5" customFormat="1" ht="15">
      <c r="A270" s="76"/>
      <c r="B270" s="90"/>
      <c r="C270" s="45"/>
      <c r="D270" s="45"/>
      <c r="E270" s="45"/>
      <c r="F270" s="81"/>
      <c r="G270" s="81"/>
      <c r="H270" s="96"/>
      <c r="I270" s="96"/>
      <c r="J270" s="96"/>
    </row>
    <row r="271" spans="1:10" s="5" customFormat="1" ht="15">
      <c r="A271" s="76"/>
      <c r="B271" s="90"/>
      <c r="C271" s="45"/>
      <c r="D271" s="45"/>
      <c r="E271" s="45"/>
      <c r="F271" s="81"/>
      <c r="G271" s="81"/>
      <c r="H271" s="96"/>
      <c r="I271" s="96"/>
      <c r="J271" s="96"/>
    </row>
    <row r="272" spans="1:10" s="5" customFormat="1" ht="15">
      <c r="A272" s="76"/>
      <c r="B272" s="90"/>
      <c r="C272" s="45"/>
      <c r="D272" s="45"/>
      <c r="E272" s="45"/>
      <c r="F272" s="81"/>
      <c r="G272" s="81"/>
      <c r="H272" s="96"/>
      <c r="I272" s="96"/>
      <c r="J272" s="96"/>
    </row>
    <row r="273" spans="1:10" s="5" customFormat="1" ht="15">
      <c r="A273" s="76"/>
      <c r="B273" s="90"/>
      <c r="C273" s="45"/>
      <c r="D273" s="45"/>
      <c r="E273" s="45"/>
      <c r="F273" s="81"/>
      <c r="G273" s="81"/>
      <c r="H273" s="96"/>
      <c r="I273" s="96"/>
      <c r="J273" s="96"/>
    </row>
    <row r="274" spans="1:10" s="5" customFormat="1" ht="15">
      <c r="A274" s="76"/>
      <c r="B274" s="90"/>
      <c r="C274" s="45"/>
      <c r="D274" s="45"/>
      <c r="E274" s="45"/>
      <c r="F274" s="81"/>
      <c r="G274" s="81"/>
      <c r="H274" s="96"/>
      <c r="I274" s="96"/>
      <c r="J274" s="96"/>
    </row>
    <row r="275" spans="1:10" s="5" customFormat="1" ht="15">
      <c r="A275" s="76"/>
      <c r="B275" s="90"/>
      <c r="C275" s="45"/>
      <c r="D275" s="45"/>
      <c r="E275" s="45"/>
      <c r="F275" s="81"/>
      <c r="G275" s="81"/>
      <c r="H275" s="96"/>
      <c r="I275" s="96"/>
      <c r="J275" s="96"/>
    </row>
    <row r="276" spans="1:10" s="5" customFormat="1" ht="15">
      <c r="A276" s="76"/>
      <c r="B276" s="90"/>
      <c r="C276" s="45"/>
      <c r="D276" s="45"/>
      <c r="E276" s="45"/>
      <c r="F276" s="81"/>
      <c r="G276" s="81"/>
      <c r="H276" s="96"/>
      <c r="I276" s="96"/>
      <c r="J276" s="96"/>
    </row>
    <row r="277" spans="1:10" s="5" customFormat="1" ht="15">
      <c r="A277" s="76"/>
      <c r="B277" s="90"/>
      <c r="C277" s="45"/>
      <c r="D277" s="45"/>
      <c r="E277" s="45"/>
      <c r="F277" s="81"/>
      <c r="G277" s="81"/>
      <c r="H277" s="96"/>
      <c r="I277" s="96"/>
      <c r="J277" s="96"/>
    </row>
    <row r="278" spans="1:10" s="5" customFormat="1" ht="15">
      <c r="A278" s="76"/>
      <c r="B278" s="90"/>
      <c r="C278" s="45"/>
      <c r="D278" s="45"/>
      <c r="E278" s="45"/>
      <c r="F278" s="81"/>
      <c r="G278" s="81"/>
      <c r="H278" s="96"/>
      <c r="I278" s="96"/>
      <c r="J278" s="96"/>
    </row>
    <row r="279" spans="1:10" s="5" customFormat="1" ht="15">
      <c r="A279" s="76"/>
      <c r="B279" s="90"/>
      <c r="C279" s="45"/>
      <c r="D279" s="45"/>
      <c r="E279" s="45"/>
      <c r="F279" s="81"/>
      <c r="G279" s="81"/>
      <c r="H279" s="96"/>
      <c r="I279" s="96"/>
      <c r="J279" s="96"/>
    </row>
    <row r="280" spans="1:10" s="5" customFormat="1" ht="15">
      <c r="A280" s="76"/>
      <c r="B280" s="90"/>
      <c r="C280" s="45"/>
      <c r="D280" s="45"/>
      <c r="E280" s="45"/>
      <c r="F280" s="81"/>
      <c r="G280" s="81"/>
      <c r="H280" s="96"/>
      <c r="I280" s="96"/>
      <c r="J280" s="96"/>
    </row>
    <row r="281" spans="1:10" ht="15">
      <c r="B281" s="90"/>
      <c r="C281" s="45"/>
      <c r="D281" s="45"/>
      <c r="E281" s="45"/>
      <c r="F281" s="81"/>
      <c r="G281" s="81"/>
      <c r="H281" s="110"/>
      <c r="I281" s="110"/>
      <c r="J281" s="110"/>
    </row>
    <row r="282" spans="1:10" ht="15">
      <c r="B282" s="90"/>
      <c r="C282" s="45"/>
      <c r="D282" s="45"/>
      <c r="E282" s="45"/>
      <c r="F282" s="81"/>
      <c r="G282" s="81"/>
      <c r="H282" s="110"/>
      <c r="I282" s="110"/>
      <c r="J282" s="110"/>
    </row>
    <row r="283" spans="1:10" ht="15">
      <c r="B283" s="90"/>
      <c r="C283" s="45"/>
      <c r="D283" s="45"/>
      <c r="E283" s="45"/>
      <c r="F283" s="81"/>
      <c r="G283" s="81"/>
      <c r="H283" s="110"/>
      <c r="I283" s="110"/>
      <c r="J283" s="110"/>
    </row>
    <row r="284" spans="1:10" ht="15">
      <c r="B284" s="90"/>
      <c r="C284" s="45"/>
      <c r="D284" s="45"/>
      <c r="E284" s="45"/>
      <c r="F284" s="81"/>
      <c r="G284" s="81"/>
      <c r="H284" s="110"/>
      <c r="I284" s="110"/>
      <c r="J284" s="110"/>
    </row>
    <row r="285" spans="1:10" ht="15">
      <c r="B285" s="90"/>
      <c r="C285" s="45"/>
      <c r="D285" s="45"/>
      <c r="E285" s="45"/>
      <c r="F285" s="81"/>
      <c r="G285" s="81"/>
      <c r="H285" s="110"/>
      <c r="I285" s="110"/>
      <c r="J285" s="110"/>
    </row>
    <row r="286" spans="1:10" ht="15">
      <c r="B286" s="90"/>
      <c r="C286" s="45"/>
      <c r="D286" s="45"/>
      <c r="E286" s="45"/>
      <c r="F286" s="81"/>
      <c r="G286" s="81"/>
      <c r="H286" s="110"/>
      <c r="I286" s="110"/>
      <c r="J286" s="110"/>
    </row>
    <row r="287" spans="1:10" ht="15">
      <c r="B287" s="90"/>
      <c r="C287" s="45"/>
      <c r="D287" s="45"/>
      <c r="E287" s="45"/>
      <c r="F287" s="81"/>
      <c r="G287" s="81"/>
      <c r="H287" s="110"/>
      <c r="I287" s="110"/>
      <c r="J287" s="110"/>
    </row>
    <row r="288" spans="1:10" ht="15">
      <c r="B288" s="90"/>
      <c r="C288" s="45"/>
      <c r="D288" s="45"/>
      <c r="E288" s="45"/>
      <c r="F288" s="81"/>
      <c r="G288" s="81"/>
      <c r="H288" s="110"/>
      <c r="I288" s="110"/>
      <c r="J288" s="110"/>
    </row>
    <row r="289" spans="2:10" ht="15">
      <c r="B289" s="90"/>
      <c r="C289" s="45"/>
      <c r="D289" s="45"/>
      <c r="E289" s="45"/>
      <c r="F289" s="81"/>
      <c r="G289" s="81"/>
      <c r="H289" s="110"/>
      <c r="I289" s="110"/>
      <c r="J289" s="110"/>
    </row>
    <row r="290" spans="2:10" ht="15">
      <c r="B290" s="90"/>
      <c r="C290" s="45"/>
      <c r="D290" s="45"/>
      <c r="E290" s="45"/>
      <c r="F290" s="81"/>
      <c r="G290" s="81"/>
      <c r="H290" s="110"/>
      <c r="I290" s="110"/>
      <c r="J290" s="110"/>
    </row>
    <row r="291" spans="2:10" ht="15">
      <c r="B291" s="90"/>
      <c r="C291" s="45"/>
      <c r="D291" s="45"/>
      <c r="E291" s="45"/>
      <c r="F291" s="81"/>
      <c r="G291" s="81"/>
      <c r="H291" s="110"/>
      <c r="I291" s="110"/>
      <c r="J291" s="110"/>
    </row>
    <row r="292" spans="2:10" ht="15">
      <c r="B292" s="90"/>
      <c r="C292" s="45"/>
      <c r="D292" s="45"/>
      <c r="E292" s="45"/>
      <c r="F292" s="81"/>
      <c r="G292" s="81"/>
      <c r="H292" s="110"/>
      <c r="I292" s="110"/>
      <c r="J292" s="110"/>
    </row>
    <row r="293" spans="2:10" ht="15">
      <c r="B293" s="90"/>
      <c r="C293" s="45"/>
      <c r="D293" s="45"/>
      <c r="E293" s="45"/>
      <c r="F293" s="81"/>
      <c r="G293" s="81"/>
      <c r="H293" s="110"/>
      <c r="I293" s="110"/>
      <c r="J293" s="110"/>
    </row>
    <row r="294" spans="2:10" ht="15">
      <c r="B294" s="90"/>
      <c r="C294" s="45"/>
      <c r="D294" s="45"/>
      <c r="E294" s="45"/>
      <c r="F294" s="81"/>
      <c r="G294" s="81"/>
      <c r="H294" s="110"/>
      <c r="I294" s="110"/>
      <c r="J294" s="110"/>
    </row>
    <row r="295" spans="2:10" ht="15">
      <c r="B295" s="90"/>
      <c r="C295" s="45"/>
      <c r="D295" s="45"/>
      <c r="E295" s="45"/>
      <c r="F295" s="81"/>
      <c r="G295" s="81"/>
      <c r="H295" s="110"/>
      <c r="I295" s="110"/>
      <c r="J295" s="110"/>
    </row>
    <row r="296" spans="2:10" ht="15">
      <c r="B296" s="90"/>
      <c r="C296" s="45"/>
      <c r="D296" s="45"/>
      <c r="E296" s="45"/>
      <c r="F296" s="81"/>
      <c r="G296" s="81"/>
      <c r="H296" s="110"/>
      <c r="I296" s="110"/>
      <c r="J296" s="110"/>
    </row>
    <row r="297" spans="2:10" ht="15">
      <c r="B297" s="90"/>
      <c r="C297" s="45"/>
      <c r="D297" s="45"/>
      <c r="E297" s="45"/>
      <c r="F297" s="81"/>
      <c r="G297" s="81"/>
      <c r="H297" s="110"/>
      <c r="I297" s="110"/>
      <c r="J297" s="110"/>
    </row>
    <row r="298" spans="2:10" ht="15">
      <c r="B298" s="90"/>
      <c r="C298" s="45"/>
      <c r="D298" s="45"/>
      <c r="E298" s="45"/>
      <c r="F298" s="81"/>
      <c r="G298" s="81"/>
      <c r="H298" s="110"/>
      <c r="I298" s="110"/>
      <c r="J298" s="110"/>
    </row>
    <row r="299" spans="2:10" ht="15">
      <c r="B299" s="90"/>
      <c r="C299" s="45"/>
      <c r="D299" s="45"/>
      <c r="E299" s="45"/>
      <c r="F299" s="81"/>
      <c r="G299" s="81"/>
      <c r="H299" s="110"/>
      <c r="I299" s="110"/>
      <c r="J299" s="110"/>
    </row>
    <row r="300" spans="2:10" ht="15">
      <c r="B300" s="90"/>
      <c r="C300" s="45"/>
      <c r="D300" s="45"/>
      <c r="E300" s="45"/>
      <c r="F300" s="81"/>
      <c r="G300" s="81"/>
      <c r="H300" s="110"/>
      <c r="I300" s="110"/>
      <c r="J300" s="110"/>
    </row>
    <row r="301" spans="2:10" ht="15">
      <c r="B301" s="90"/>
      <c r="C301" s="45"/>
      <c r="D301" s="45"/>
      <c r="E301" s="45"/>
      <c r="F301" s="81"/>
      <c r="G301" s="81"/>
      <c r="H301" s="110"/>
      <c r="I301" s="110"/>
      <c r="J301" s="110"/>
    </row>
    <row r="302" spans="2:10" ht="15">
      <c r="B302" s="90"/>
      <c r="C302" s="45"/>
      <c r="D302" s="45"/>
      <c r="E302" s="45"/>
      <c r="F302" s="81"/>
      <c r="G302" s="81"/>
      <c r="H302" s="110"/>
      <c r="I302" s="110"/>
      <c r="J302" s="110"/>
    </row>
  </sheetData>
  <phoneticPr fontId="1" type="noConversion"/>
  <conditionalFormatting sqref="A1:A135">
    <cfRule type="duplicateValues" dxfId="1" priority="15"/>
  </conditionalFormatting>
  <dataValidations count="1">
    <dataValidation type="list" allowBlank="1" showInputMessage="1" showErrorMessage="1" sqref="D137:D302"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90"/>
  <sheetViews>
    <sheetView workbookViewId="0">
      <pane xSplit="4" ySplit="5" topLeftCell="E6" activePane="bottomRight" state="frozen"/>
      <selection activeCell="G146" sqref="G146"/>
      <selection pane="topRight" activeCell="G146" sqref="G146"/>
      <selection pane="bottomLeft" activeCell="G146" sqref="G146"/>
      <selection pane="bottomRight" activeCell="AD14" sqref="AD14"/>
    </sheetView>
  </sheetViews>
  <sheetFormatPr defaultRowHeight="13.5"/>
  <cols>
    <col min="1" max="1" width="34.125" style="116" hidden="1" customWidth="1"/>
    <col min="2" max="2" width="36.5" style="116" customWidth="1"/>
    <col min="3" max="3" width="9" style="116"/>
    <col min="4" max="4" width="13.75" style="116" customWidth="1"/>
    <col min="5" max="25" width="13.75" style="116" hidden="1" customWidth="1"/>
    <col min="26" max="26" width="16.375" style="116" customWidth="1"/>
    <col min="27" max="28" width="14" style="116" customWidth="1"/>
    <col min="29" max="29" width="15.625" style="116" customWidth="1"/>
    <col min="30" max="30" width="16.375" style="116" customWidth="1"/>
    <col min="31" max="31" width="15.25" style="116" customWidth="1"/>
    <col min="32" max="16384" width="9" style="116"/>
  </cols>
  <sheetData>
    <row r="1" spans="1:31">
      <c r="E1" s="117"/>
      <c r="G1" s="117"/>
      <c r="AE1" s="116" t="s">
        <v>214</v>
      </c>
    </row>
    <row r="2" spans="1:31">
      <c r="E2" s="117"/>
      <c r="R2" s="117"/>
      <c r="S2" s="117"/>
      <c r="T2" s="117"/>
      <c r="U2" s="117"/>
      <c r="V2" s="117"/>
      <c r="W2" s="117"/>
      <c r="X2" s="117"/>
      <c r="Y2" s="117"/>
      <c r="AD2" s="118" t="s">
        <v>491</v>
      </c>
      <c r="AE2" s="119">
        <f>AC69-AC124</f>
        <v>0</v>
      </c>
    </row>
    <row r="3" spans="1:31" ht="14.25" thickBot="1">
      <c r="D3" s="120">
        <v>1</v>
      </c>
      <c r="E3" s="120"/>
      <c r="F3" s="120"/>
      <c r="G3" s="120"/>
      <c r="H3" s="120"/>
      <c r="I3" s="120"/>
      <c r="J3" s="120"/>
      <c r="K3" s="120"/>
      <c r="L3" s="120"/>
      <c r="M3" s="120"/>
      <c r="N3" s="120"/>
      <c r="O3" s="120"/>
      <c r="P3" s="120"/>
      <c r="Q3" s="120"/>
      <c r="R3" s="120"/>
      <c r="S3" s="120"/>
      <c r="T3" s="120"/>
      <c r="U3" s="120"/>
      <c r="V3" s="120"/>
      <c r="W3" s="120"/>
      <c r="X3" s="120"/>
      <c r="Y3" s="120"/>
      <c r="AD3" s="118" t="s">
        <v>492</v>
      </c>
      <c r="AE3" s="119">
        <f>AC120-AC187</f>
        <v>0</v>
      </c>
    </row>
    <row r="4" spans="1:31">
      <c r="B4" s="297" t="s">
        <v>637</v>
      </c>
      <c r="C4" s="299" t="s">
        <v>126</v>
      </c>
      <c r="D4" s="79"/>
      <c r="E4" s="79"/>
      <c r="F4" s="79"/>
      <c r="G4" s="79"/>
      <c r="H4" s="79"/>
      <c r="I4" s="79"/>
      <c r="J4" s="79"/>
      <c r="K4" s="79"/>
      <c r="L4" s="79"/>
      <c r="M4" s="79"/>
      <c r="N4" s="79"/>
      <c r="O4" s="79"/>
      <c r="P4" s="79"/>
      <c r="Q4" s="79"/>
      <c r="R4" s="79"/>
      <c r="S4" s="79"/>
      <c r="T4" s="79"/>
      <c r="U4" s="79"/>
      <c r="V4" s="79"/>
      <c r="W4" s="79"/>
      <c r="X4" s="79"/>
      <c r="Y4" s="79"/>
      <c r="Z4" s="301" t="s">
        <v>494</v>
      </c>
      <c r="AA4" s="301" t="s">
        <v>131</v>
      </c>
      <c r="AB4" s="301"/>
      <c r="AC4" s="303" t="s">
        <v>495</v>
      </c>
    </row>
    <row r="5" spans="1:31">
      <c r="B5" s="298"/>
      <c r="C5" s="300"/>
      <c r="D5" s="78"/>
      <c r="E5" s="78"/>
      <c r="F5" s="78"/>
      <c r="G5" s="78"/>
      <c r="H5" s="78"/>
      <c r="I5" s="78"/>
      <c r="J5" s="78"/>
      <c r="K5" s="78"/>
      <c r="L5" s="78"/>
      <c r="M5" s="78"/>
      <c r="N5" s="78"/>
      <c r="O5" s="78"/>
      <c r="P5" s="78"/>
      <c r="Q5" s="78"/>
      <c r="R5" s="78"/>
      <c r="S5" s="78"/>
      <c r="T5" s="78"/>
      <c r="U5" s="78"/>
      <c r="V5" s="78"/>
      <c r="W5" s="78"/>
      <c r="X5" s="78"/>
      <c r="Y5" s="78"/>
      <c r="Z5" s="302"/>
      <c r="AA5" s="114" t="s">
        <v>132</v>
      </c>
      <c r="AB5" s="114" t="s">
        <v>133</v>
      </c>
      <c r="AC5" s="304"/>
    </row>
    <row r="6" spans="1:31" ht="15" customHeight="1">
      <c r="A6" s="116" t="s">
        <v>642</v>
      </c>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1" ht="15" customHeight="1">
      <c r="A7" s="121" t="s">
        <v>134</v>
      </c>
      <c r="B7" s="47" t="s">
        <v>2</v>
      </c>
      <c r="C7" s="51"/>
      <c r="D7" s="52">
        <v>1000000</v>
      </c>
      <c r="E7" s="52"/>
      <c r="F7" s="52"/>
      <c r="G7" s="52"/>
      <c r="H7" s="52"/>
      <c r="I7" s="52"/>
      <c r="J7" s="52"/>
      <c r="K7" s="52"/>
      <c r="L7" s="52"/>
      <c r="M7" s="52"/>
      <c r="N7" s="52"/>
      <c r="O7" s="52"/>
      <c r="P7" s="52"/>
      <c r="Q7" s="52"/>
      <c r="R7" s="52"/>
      <c r="S7" s="52"/>
      <c r="T7" s="52"/>
      <c r="U7" s="52"/>
      <c r="V7" s="52"/>
      <c r="W7" s="52"/>
      <c r="X7" s="52"/>
      <c r="Y7" s="52"/>
      <c r="Z7" s="52">
        <f t="shared" ref="Z7:Z42" si="0">SUM(D7:Y7)</f>
        <v>1000000</v>
      </c>
      <c r="AA7" s="53">
        <f>SUMIF('调整分录-上期'!$D:$D,$A7,'调整分录-上期'!F:F)</f>
        <v>0</v>
      </c>
      <c r="AB7" s="53">
        <f>SUMIF('调整分录-上期'!$D:$D,$A7,'调整分录-上期'!G:G)</f>
        <v>0</v>
      </c>
      <c r="AC7" s="54">
        <f>Z7+AA7-AB7</f>
        <v>1000000</v>
      </c>
    </row>
    <row r="8" spans="1:31"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SUMIF('调整分录-上期'!$D:$D,$A8,'调整分录-上期'!F:F)</f>
        <v>0</v>
      </c>
      <c r="AB8" s="53">
        <f>SUMIF('调整分录-上期'!$D:$D,$A8,'调整分录-上期'!G:G)</f>
        <v>0</v>
      </c>
      <c r="AC8" s="54">
        <f t="shared" ref="AC8:AC13" si="1">Z8+AA8-AB8</f>
        <v>0</v>
      </c>
    </row>
    <row r="9" spans="1:31"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SUMIF('调整分录-上期'!$D:$D,$A9,'调整分录-上期'!F:F)</f>
        <v>0</v>
      </c>
      <c r="AB9" s="53">
        <f>SUMIF('调整分录-上期'!$D:$D,$A9,'调整分录-上期'!G:G)</f>
        <v>0</v>
      </c>
      <c r="AC9" s="54">
        <f t="shared" si="1"/>
        <v>0</v>
      </c>
    </row>
    <row r="10" spans="1:31"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SUMIF('调整分录-上期'!$D:$D,$A10,'调整分录-上期'!F:F)</f>
        <v>0</v>
      </c>
      <c r="AB10" s="53">
        <f>SUMIF('调整分录-上期'!$D:$D,$A10,'调整分录-上期'!G:G)</f>
        <v>0</v>
      </c>
      <c r="AC10" s="54">
        <f t="shared" si="1"/>
        <v>0</v>
      </c>
    </row>
    <row r="11" spans="1:31"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SUMIF('调整分录-上期'!$D:$D,$A11,'调整分录-上期'!F:F)</f>
        <v>0</v>
      </c>
      <c r="AB11" s="53">
        <f>SUMIF('调整分录-上期'!$D:$D,$A11,'调整分录-上期'!G:G)</f>
        <v>0</v>
      </c>
      <c r="AC11" s="54">
        <f t="shared" si="1"/>
        <v>0</v>
      </c>
    </row>
    <row r="12" spans="1:31"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SUMIF('调整分录-上期'!$D:$D,$A12,'调整分录-上期'!F:F)</f>
        <v>0</v>
      </c>
      <c r="AB12" s="53">
        <f>SUMIF('调整分录-上期'!$D:$D,$A12,'调整分录-上期'!G:G)</f>
        <v>0</v>
      </c>
      <c r="AC12" s="54">
        <f t="shared" si="1"/>
        <v>0</v>
      </c>
    </row>
    <row r="13" spans="1:31"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SUMIF('调整分录-上期'!$D:$D,$A13,'调整分录-上期'!F:F)</f>
        <v>0</v>
      </c>
      <c r="AB13" s="53">
        <f>SUMIF('调整分录-上期'!$D:$D,$A13,'调整分录-上期'!G:G)</f>
        <v>0</v>
      </c>
      <c r="AC13" s="54">
        <f t="shared" si="1"/>
        <v>0</v>
      </c>
    </row>
    <row r="14" spans="1:31" ht="15" customHeight="1">
      <c r="A14" s="121" t="s">
        <v>619</v>
      </c>
      <c r="B14" s="47" t="s">
        <v>508</v>
      </c>
      <c r="C14" s="51"/>
      <c r="D14" s="52"/>
      <c r="E14" s="52"/>
      <c r="F14" s="52"/>
      <c r="G14" s="52"/>
      <c r="H14" s="52"/>
      <c r="I14" s="52"/>
      <c r="J14" s="52"/>
      <c r="K14" s="52"/>
      <c r="L14" s="52"/>
      <c r="M14" s="52"/>
      <c r="N14" s="52"/>
      <c r="O14" s="52"/>
      <c r="P14" s="52"/>
      <c r="Q14" s="52"/>
      <c r="R14" s="52"/>
      <c r="S14" s="52"/>
      <c r="T14" s="52"/>
      <c r="U14" s="52"/>
      <c r="V14" s="52"/>
      <c r="W14" s="52"/>
      <c r="X14" s="52"/>
      <c r="Y14" s="52"/>
      <c r="Z14" s="52">
        <f t="shared" si="0"/>
        <v>0</v>
      </c>
      <c r="AA14" s="53">
        <f>SUMIF('调整分录-上期'!$D:$D,$A14,'调整分录-上期'!F:F)</f>
        <v>0</v>
      </c>
      <c r="AB14" s="53">
        <f>SUMIF('调整分录-上期'!$D:$D,$A14,'调整分录-上期'!G:G)</f>
        <v>0</v>
      </c>
      <c r="AC14" s="54">
        <f>Z14+AB14-AA14</f>
        <v>0</v>
      </c>
    </row>
    <row r="15" spans="1:31" ht="15" customHeight="1">
      <c r="A15" s="121" t="s">
        <v>642</v>
      </c>
      <c r="B15" s="55" t="s">
        <v>512</v>
      </c>
      <c r="C15" s="55"/>
      <c r="D15" s="56">
        <f>D13-D14</f>
        <v>0</v>
      </c>
      <c r="E15" s="56"/>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row>
    <row r="16" spans="1:31"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52">
        <f t="shared" si="0"/>
        <v>0</v>
      </c>
      <c r="AA16" s="53">
        <f>SUMIF('调整分录-上期'!$D:$D,$A16,'调整分录-上期'!F:F)</f>
        <v>0</v>
      </c>
      <c r="AB16" s="53">
        <f>SUMIF('调整分录-上期'!$D:$D,$A16,'调整分录-上期'!G:G)</f>
        <v>0</v>
      </c>
      <c r="AC16" s="54">
        <f>Z16+AA16-AB16</f>
        <v>0</v>
      </c>
    </row>
    <row r="17" spans="1:31"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52">
        <f t="shared" si="0"/>
        <v>0</v>
      </c>
      <c r="AA17" s="53">
        <f>SUMIF('调整分录-上期'!$D:$D,$A17,'调整分录-上期'!F:F)</f>
        <v>0</v>
      </c>
      <c r="AB17" s="53">
        <f>SUMIF('调整分录-上期'!$D:$D,$A17,'调整分录-上期'!G:G)</f>
        <v>0</v>
      </c>
      <c r="AC17" s="54">
        <f t="shared" ref="AC17:AC67" si="2">Z17+AA17-AB17</f>
        <v>0</v>
      </c>
    </row>
    <row r="18" spans="1:31"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52">
        <f t="shared" si="0"/>
        <v>0</v>
      </c>
      <c r="AA18" s="53">
        <f>SUMIF('调整分录-上期'!$D:$D,$A18,'调整分录-上期'!F:F)</f>
        <v>0</v>
      </c>
      <c r="AB18" s="53">
        <f>SUMIF('调整分录-上期'!$D:$D,$A18,'调整分录-上期'!G:G)</f>
        <v>0</v>
      </c>
      <c r="AC18" s="54">
        <f t="shared" si="2"/>
        <v>0</v>
      </c>
    </row>
    <row r="19" spans="1:31"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52">
        <f t="shared" si="0"/>
        <v>0</v>
      </c>
      <c r="AA19" s="53">
        <f>SUMIF('调整分录-上期'!$D:$D,$A19,'调整分录-上期'!F:F)</f>
        <v>0</v>
      </c>
      <c r="AB19" s="53">
        <f>SUMIF('调整分录-上期'!$D:$D,$A19,'调整分录-上期'!G:G)</f>
        <v>0</v>
      </c>
      <c r="AC19" s="54">
        <f t="shared" si="2"/>
        <v>0</v>
      </c>
    </row>
    <row r="20" spans="1:31"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52">
        <f t="shared" si="0"/>
        <v>0</v>
      </c>
      <c r="AA20" s="53">
        <f>SUMIF('调整分录-上期'!$D:$D,$A20,'调整分录-上期'!F:F)</f>
        <v>0</v>
      </c>
      <c r="AB20" s="53">
        <f>SUMIF('调整分录-上期'!$D:$D,$A20,'调整分录-上期'!G:G)</f>
        <v>0</v>
      </c>
      <c r="AC20" s="54">
        <f t="shared" si="2"/>
        <v>0</v>
      </c>
    </row>
    <row r="21" spans="1:31"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52">
        <f t="shared" si="0"/>
        <v>0</v>
      </c>
      <c r="AA21" s="53">
        <f>SUMIF('调整分录-上期'!$D:$D,$A21,'调整分录-上期'!F:F)</f>
        <v>0</v>
      </c>
      <c r="AB21" s="53">
        <f>SUMIF('调整分录-上期'!$D:$D,$A21,'调整分录-上期'!G:G)</f>
        <v>0</v>
      </c>
      <c r="AC21" s="54">
        <f t="shared" si="2"/>
        <v>0</v>
      </c>
    </row>
    <row r="22" spans="1:31" ht="15" customHeight="1">
      <c r="A22" s="121" t="s">
        <v>617</v>
      </c>
      <c r="B22" s="47" t="s">
        <v>9</v>
      </c>
      <c r="C22" s="51"/>
      <c r="D22" s="52"/>
      <c r="E22" s="52"/>
      <c r="F22" s="52"/>
      <c r="G22" s="52"/>
      <c r="H22" s="52"/>
      <c r="I22" s="52"/>
      <c r="J22" s="52"/>
      <c r="K22" s="52"/>
      <c r="L22" s="52"/>
      <c r="M22" s="52"/>
      <c r="N22" s="52"/>
      <c r="O22" s="52"/>
      <c r="P22" s="52"/>
      <c r="Q22" s="52"/>
      <c r="R22" s="52"/>
      <c r="S22" s="52"/>
      <c r="T22" s="52"/>
      <c r="U22" s="52"/>
      <c r="V22" s="52"/>
      <c r="W22" s="52"/>
      <c r="X22" s="52"/>
      <c r="Y22" s="52"/>
      <c r="Z22" s="52">
        <f t="shared" si="0"/>
        <v>0</v>
      </c>
      <c r="AA22" s="53">
        <f>SUMIF('调整分录-上期'!$D:$D,$A22,'调整分录-上期'!F:F)</f>
        <v>0</v>
      </c>
      <c r="AB22" s="53">
        <f>SUMIF('调整分录-上期'!$D:$D,$A22,'调整分录-上期'!G:G)</f>
        <v>0</v>
      </c>
      <c r="AC22" s="54">
        <f>Z22+AB22-AA22</f>
        <v>0</v>
      </c>
    </row>
    <row r="23" spans="1:31" ht="15" customHeight="1">
      <c r="A23" s="121" t="s">
        <v>642</v>
      </c>
      <c r="B23" s="55" t="s">
        <v>11</v>
      </c>
      <c r="C23" s="59"/>
      <c r="D23" s="60">
        <f>D21-D22</f>
        <v>0</v>
      </c>
      <c r="E23" s="60"/>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row>
    <row r="24" spans="1:31"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SUMIF('调整分录-上期'!$D:$D,$A24,'调整分录-上期'!F:F)</f>
        <v>0</v>
      </c>
      <c r="AB24" s="53">
        <f>SUMIF('调整分录-上期'!$D:$D,$A24,'调整分录-上期'!G:G)</f>
        <v>0</v>
      </c>
      <c r="AC24" s="54">
        <f t="shared" si="2"/>
        <v>0</v>
      </c>
    </row>
    <row r="25" spans="1:31"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SUMIF('调整分录-上期'!$D:$D,$A25,'调整分录-上期'!F:F)</f>
        <v>0</v>
      </c>
      <c r="AB25" s="53">
        <f>SUMIF('调整分录-上期'!$D:$D,$A25,'调整分录-上期'!G:G)</f>
        <v>0</v>
      </c>
      <c r="AC25" s="54">
        <f t="shared" si="2"/>
        <v>0</v>
      </c>
      <c r="AD25" s="119"/>
      <c r="AE25" s="117"/>
    </row>
    <row r="26" spans="1:31" ht="15" customHeight="1">
      <c r="A26" s="121" t="s">
        <v>615</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SUMIF('调整分录-上期'!$D:$D,$A26,'调整分录-上期'!F:F)</f>
        <v>0</v>
      </c>
      <c r="AB26" s="53">
        <f>SUMIF('调整分录-上期'!$D:$D,$A26,'调整分录-上期'!G:G)</f>
        <v>0</v>
      </c>
      <c r="AC26" s="54">
        <f>Z26+AB26-AA26</f>
        <v>0</v>
      </c>
    </row>
    <row r="27" spans="1:31" ht="15" customHeight="1">
      <c r="A27" s="121" t="s">
        <v>642</v>
      </c>
      <c r="B27" s="55" t="s">
        <v>14</v>
      </c>
      <c r="C27" s="59"/>
      <c r="D27" s="60">
        <f>D25-D26</f>
        <v>0</v>
      </c>
      <c r="E27" s="60"/>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row>
    <row r="28" spans="1:31"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SUMIF('调整分录-上期'!$D:$D,$A28,'调整分录-上期'!F:F)</f>
        <v>0</v>
      </c>
      <c r="AB28" s="53">
        <f>SUMIF('调整分录-上期'!$D:$D,$A28,'调整分录-上期'!G:G)</f>
        <v>0</v>
      </c>
      <c r="AC28" s="54">
        <f t="shared" si="2"/>
        <v>0</v>
      </c>
    </row>
    <row r="29" spans="1:31"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SUMIF('调整分录-上期'!$D:$D,$A29,'调整分录-上期'!F:F)</f>
        <v>0</v>
      </c>
      <c r="AB29" s="53">
        <f>SUMIF('调整分录-上期'!$D:$D,$A29,'调整分录-上期'!G:G)</f>
        <v>0</v>
      </c>
      <c r="AC29" s="54">
        <f t="shared" si="2"/>
        <v>0</v>
      </c>
    </row>
    <row r="30" spans="1:31"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SUMIF('调整分录-上期'!$D:$D,$A30,'调整分录-上期'!F:F)</f>
        <v>0</v>
      </c>
      <c r="AB30" s="53">
        <f>SUMIF('调整分录-上期'!$D:$D,$A30,'调整分录-上期'!G:G)</f>
        <v>0</v>
      </c>
      <c r="AC30" s="54">
        <f t="shared" si="2"/>
        <v>0</v>
      </c>
    </row>
    <row r="31" spans="1:31"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SUMIF('调整分录-上期'!$D:$D,$A31,'调整分录-上期'!F:F)</f>
        <v>0</v>
      </c>
      <c r="AB31" s="53">
        <f>SUMIF('调整分录-上期'!$D:$D,$A31,'调整分录-上期'!G:G)</f>
        <v>0</v>
      </c>
      <c r="AC31" s="54">
        <f t="shared" si="2"/>
        <v>0</v>
      </c>
    </row>
    <row r="32" spans="1:31" ht="15" customHeight="1">
      <c r="A32" s="121" t="s">
        <v>642</v>
      </c>
      <c r="B32" s="55" t="s">
        <v>19</v>
      </c>
      <c r="C32" s="59"/>
      <c r="D32" s="60">
        <f>SUM(D7:D31)-SUM(D13:D14)-SUM(D21:D22)-SUM(D25:D26)</f>
        <v>1000000</v>
      </c>
      <c r="E32" s="60"/>
      <c r="F32" s="60"/>
      <c r="G32" s="60"/>
      <c r="H32" s="60"/>
      <c r="I32" s="60"/>
      <c r="J32" s="60"/>
      <c r="K32" s="60"/>
      <c r="L32" s="60"/>
      <c r="M32" s="60"/>
      <c r="N32" s="60"/>
      <c r="O32" s="60"/>
      <c r="P32" s="60"/>
      <c r="Q32" s="60"/>
      <c r="R32" s="60"/>
      <c r="S32" s="60"/>
      <c r="T32" s="60"/>
      <c r="U32" s="60"/>
      <c r="V32" s="60"/>
      <c r="W32" s="60"/>
      <c r="X32" s="60"/>
      <c r="Y32" s="60"/>
      <c r="Z32" s="56">
        <f t="shared" si="0"/>
        <v>1000000</v>
      </c>
      <c r="AA32" s="60">
        <f>SUM(AA7:AA31)</f>
        <v>0</v>
      </c>
      <c r="AB32" s="60">
        <f>SUM(AB7:AB31)</f>
        <v>0</v>
      </c>
      <c r="AC32" s="61">
        <f>SUM(AC7:AC31)-SUM(AC13:AC14)-SUM(AC21:AC22)-SUM(AC25:AC26)</f>
        <v>1000000</v>
      </c>
    </row>
    <row r="33" spans="1:30"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SUMIF('调整分录-上期'!$D:$D,$A33,'调整分录-上期'!F:F)</f>
        <v>0</v>
      </c>
      <c r="AB33" s="53">
        <f>SUMIF('调整分录-上期'!$D:$D,$A33,'调整分录-上期'!G:G)</f>
        <v>0</v>
      </c>
      <c r="AC33" s="54">
        <f t="shared" si="2"/>
        <v>0</v>
      </c>
    </row>
    <row r="34" spans="1:30"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SUMIF('调整分录-上期'!$D:$D,$A34,'调整分录-上期'!F:F)</f>
        <v>0</v>
      </c>
      <c r="AB34" s="53">
        <f>SUMIF('调整分录-上期'!$D:$D,$A34,'调整分录-上期'!G:G)</f>
        <v>0</v>
      </c>
      <c r="AC34" s="54">
        <f t="shared" si="2"/>
        <v>0</v>
      </c>
    </row>
    <row r="35" spans="1:30"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SUMIF('调整分录-上期'!$D:$D,$A35,'调整分录-上期'!F:F)</f>
        <v>0</v>
      </c>
      <c r="AB35" s="53">
        <f>SUMIF('调整分录-上期'!$D:$D,$A35,'调整分录-上期'!G:G)</f>
        <v>0</v>
      </c>
      <c r="AC35" s="54">
        <f t="shared" si="2"/>
        <v>0</v>
      </c>
    </row>
    <row r="36" spans="1:30"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SUMIF('调整分录-上期'!$D:$D,$A36,'调整分录-上期'!F:F)</f>
        <v>0</v>
      </c>
      <c r="AB36" s="53">
        <f>SUMIF('调整分录-上期'!$D:$D,$A36,'调整分录-上期'!G:G)</f>
        <v>0</v>
      </c>
      <c r="AC36" s="54">
        <f t="shared" si="2"/>
        <v>0</v>
      </c>
    </row>
    <row r="37" spans="1:30"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SUMIF('调整分录-上期'!$D:$D,$A37,'调整分录-上期'!F:F)</f>
        <v>0</v>
      </c>
      <c r="AB37" s="53">
        <f>SUMIF('调整分录-上期'!$D:$D,$A37,'调整分录-上期'!G:G)</f>
        <v>0</v>
      </c>
      <c r="AC37" s="54">
        <f t="shared" si="2"/>
        <v>0</v>
      </c>
    </row>
    <row r="38" spans="1:30"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SUMIF('调整分录-上期'!$D:$D,$A38,'调整分录-上期'!F:F)</f>
        <v>0</v>
      </c>
      <c r="AB38" s="53">
        <f>SUMIF('调整分录-上期'!$D:$D,$A38,'调整分录-上期'!G:G)</f>
        <v>0</v>
      </c>
      <c r="AC38" s="54">
        <f t="shared" si="2"/>
        <v>0</v>
      </c>
    </row>
    <row r="39" spans="1:30" ht="15" customHeight="1">
      <c r="A39" s="121" t="s">
        <v>613</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SUMIF('调整分录-上期'!$D:$D,$A39,'调整分录-上期'!F:F)</f>
        <v>0</v>
      </c>
      <c r="AB39" s="53">
        <f>SUMIF('调整分录-上期'!$D:$D,$A39,'调整分录-上期'!G:G)</f>
        <v>0</v>
      </c>
      <c r="AC39" s="54">
        <f>Z39+AB39-AA39</f>
        <v>0</v>
      </c>
    </row>
    <row r="40" spans="1:30" ht="15" customHeight="1">
      <c r="A40" s="121" t="s">
        <v>642</v>
      </c>
      <c r="B40" s="55" t="s">
        <v>31</v>
      </c>
      <c r="C40" s="59"/>
      <c r="D40" s="60">
        <f>D38-D39</f>
        <v>0</v>
      </c>
      <c r="E40" s="60"/>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row>
    <row r="41" spans="1:30"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SUMIF('调整分录-上期'!$D:$D,$A41,'调整分录-上期'!F:F)</f>
        <v>0</v>
      </c>
      <c r="AB41" s="53">
        <f>SUMIF('调整分录-上期'!$D:$D,$A41,'调整分录-上期'!G:G)</f>
        <v>0</v>
      </c>
      <c r="AC41" s="54">
        <f t="shared" si="2"/>
        <v>0</v>
      </c>
    </row>
    <row r="42" spans="1:30"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SUMIF('调整分录-上期'!$D:$D,$A42,'调整分录-上期'!F:F)</f>
        <v>0</v>
      </c>
      <c r="AB42" s="53">
        <f>SUMIF('调整分录-上期'!$D:$D,$A42,'调整分录-上期'!G:G)</f>
        <v>0</v>
      </c>
      <c r="AC42" s="54">
        <f t="shared" si="2"/>
        <v>0</v>
      </c>
    </row>
    <row r="43" spans="1:30"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SUMIF('调整分录-上期'!$D:$D,$A43,'调整分录-上期'!F:F)</f>
        <v>0</v>
      </c>
      <c r="AB43" s="53">
        <f>SUMIF('调整分录-上期'!$D:$D,$A43,'调整分录-上期'!G:G)</f>
        <v>0</v>
      </c>
      <c r="AC43" s="54">
        <f t="shared" si="2"/>
        <v>0</v>
      </c>
    </row>
    <row r="44" spans="1:30" ht="15" customHeight="1">
      <c r="A44" s="121" t="s">
        <v>611</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SUMIF('调整分录-上期'!$D:$D,$A44,'调整分录-上期'!F:F)</f>
        <v>0</v>
      </c>
      <c r="AB44" s="53">
        <f>SUMIF('调整分录-上期'!$D:$D,$A44,'调整分录-上期'!G:G)</f>
        <v>0</v>
      </c>
      <c r="AC44" s="54">
        <f t="shared" ref="AC44:AC45" si="4">Z44+AB44-AA44</f>
        <v>0</v>
      </c>
      <c r="AD44" s="117"/>
    </row>
    <row r="45" spans="1:30" ht="15" customHeight="1">
      <c r="A45" s="121" t="s">
        <v>609</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SUMIF('调整分录-上期'!$D:$D,$A45,'调整分录-上期'!F:F)</f>
        <v>0</v>
      </c>
      <c r="AB45" s="53">
        <f>SUMIF('调整分录-上期'!$D:$D,$A45,'调整分录-上期'!G:G)</f>
        <v>0</v>
      </c>
      <c r="AC45" s="54">
        <f t="shared" si="4"/>
        <v>0</v>
      </c>
    </row>
    <row r="46" spans="1:30" ht="15" customHeight="1">
      <c r="A46" s="121" t="s">
        <v>642</v>
      </c>
      <c r="B46" s="55" t="s">
        <v>40</v>
      </c>
      <c r="C46" s="59"/>
      <c r="D46" s="60">
        <f>D43-D44-D45</f>
        <v>0</v>
      </c>
      <c r="E46" s="60"/>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row>
    <row r="47" spans="1:30"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SUMIF('调整分录-上期'!$D:$D,$A47,'调整分录-上期'!F:F)</f>
        <v>0</v>
      </c>
      <c r="AB47" s="53">
        <f>SUMIF('调整分录-上期'!$D:$D,$A47,'调整分录-上期'!G:G)</f>
        <v>0</v>
      </c>
      <c r="AC47" s="54">
        <f t="shared" si="2"/>
        <v>0</v>
      </c>
    </row>
    <row r="48" spans="1:30" ht="15" customHeight="1">
      <c r="A48" s="121" t="s">
        <v>607</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SUMIF('调整分录-上期'!$D:$D,$A48,'调整分录-上期'!F:F)</f>
        <v>0</v>
      </c>
      <c r="AB48" s="53">
        <f>SUMIF('调整分录-上期'!$D:$D,$A48,'调整分录-上期'!G:G)</f>
        <v>0</v>
      </c>
      <c r="AC48" s="54">
        <f>Z48+AB48-AA48</f>
        <v>0</v>
      </c>
    </row>
    <row r="49" spans="1:31" ht="15" customHeight="1">
      <c r="A49" s="121" t="s">
        <v>605</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SUMIF('调整分录-上期'!$D:$D,$A49,'调整分录-上期'!F:F)</f>
        <v>0</v>
      </c>
      <c r="AB49" s="53">
        <f>SUMIF('调整分录-上期'!$D:$D,$A49,'调整分录-上期'!G:G)</f>
        <v>0</v>
      </c>
      <c r="AC49" s="54">
        <f t="shared" ref="AC49" si="5">Z49+AB49-AA49</f>
        <v>0</v>
      </c>
    </row>
    <row r="50" spans="1:31" ht="15" customHeight="1">
      <c r="A50" s="121" t="s">
        <v>642</v>
      </c>
      <c r="B50" s="55" t="s">
        <v>44</v>
      </c>
      <c r="C50" s="59"/>
      <c r="D50" s="60">
        <f>D47-D48-D49</f>
        <v>0</v>
      </c>
      <c r="E50" s="60"/>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row>
    <row r="51" spans="1:31"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SUMIF('调整分录-上期'!$D:$D,$A51,'调整分录-上期'!F:F)</f>
        <v>0</v>
      </c>
      <c r="AB51" s="53">
        <f>SUMIF('调整分录-上期'!$D:$D,$A51,'调整分录-上期'!G:G)</f>
        <v>0</v>
      </c>
      <c r="AC51" s="54">
        <f t="shared" si="2"/>
        <v>0</v>
      </c>
    </row>
    <row r="52" spans="1:31" ht="15" customHeight="1">
      <c r="A52" s="121" t="s">
        <v>603</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SUMIF('调整分录-上期'!$D:$D,$A52,'调整分录-上期'!F:F)</f>
        <v>0</v>
      </c>
      <c r="AB52" s="53">
        <f>SUMIF('调整分录-上期'!$D:$D,$A52,'调整分录-上期'!G:G)</f>
        <v>0</v>
      </c>
      <c r="AC52" s="54">
        <f>Z52+AB52-AA52</f>
        <v>0</v>
      </c>
    </row>
    <row r="53" spans="1:31" ht="15" customHeight="1">
      <c r="A53" s="121" t="s">
        <v>642</v>
      </c>
      <c r="B53" s="55" t="s">
        <v>47</v>
      </c>
      <c r="C53" s="59"/>
      <c r="D53" s="60">
        <f>D51-D52</f>
        <v>0</v>
      </c>
      <c r="E53" s="60"/>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row>
    <row r="54" spans="1:31"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SUMIF('调整分录-上期'!$D:$D,$A54,'调整分录-上期'!F:F)</f>
        <v>0</v>
      </c>
      <c r="AB54" s="53">
        <f>SUMIF('调整分录-上期'!$D:$D,$A54,'调整分录-上期'!G:G)</f>
        <v>0</v>
      </c>
      <c r="AC54" s="54">
        <f t="shared" si="2"/>
        <v>0</v>
      </c>
      <c r="AD54" s="119"/>
      <c r="AE54" s="117"/>
    </row>
    <row r="55" spans="1:31"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SUMIF('调整分录-上期'!$D:$D,$A55,'调整分录-上期'!F:F)</f>
        <v>0</v>
      </c>
      <c r="AB55" s="53">
        <f>SUMIF('调整分录-上期'!$D:$D,$A55,'调整分录-上期'!G:G)</f>
        <v>0</v>
      </c>
      <c r="AC55" s="54">
        <f t="shared" si="2"/>
        <v>0</v>
      </c>
    </row>
    <row r="56" spans="1:31"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SUMIF('调整分录-上期'!$D:$D,$A56,'调整分录-上期'!F:F)</f>
        <v>0</v>
      </c>
      <c r="AB56" s="53">
        <f>SUMIF('调整分录-上期'!$D:$D,$A56,'调整分录-上期'!G:G)</f>
        <v>0</v>
      </c>
      <c r="AC56" s="54">
        <f t="shared" ref="AC56" si="7">Z56+AA56-AB56</f>
        <v>0</v>
      </c>
    </row>
    <row r="57" spans="1:31"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SUMIF('调整分录-上期'!$D:$D,$A57,'调整分录-上期'!F:F)</f>
        <v>0</v>
      </c>
      <c r="AB57" s="53">
        <f>SUMIF('调整分录-上期'!$D:$D,$A57,'调整分录-上期'!G:G)</f>
        <v>0</v>
      </c>
      <c r="AC57" s="54">
        <f t="shared" si="2"/>
        <v>0</v>
      </c>
    </row>
    <row r="58" spans="1:31" ht="15" customHeight="1">
      <c r="A58" s="121" t="s">
        <v>601</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SUMIF('调整分录-上期'!$D:$D,$A58,'调整分录-上期'!F:F)</f>
        <v>0</v>
      </c>
      <c r="AB58" s="53">
        <f>SUMIF('调整分录-上期'!$D:$D,$A58,'调整分录-上期'!G:G)</f>
        <v>0</v>
      </c>
      <c r="AC58" s="54">
        <f t="shared" ref="AC58:AC59" si="8">Z58+AB58-AA58</f>
        <v>0</v>
      </c>
    </row>
    <row r="59" spans="1:31" ht="15" customHeight="1">
      <c r="A59" s="121" t="s">
        <v>599</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SUMIF('调整分录-上期'!$D:$D,$A59,'调整分录-上期'!F:F)</f>
        <v>0</v>
      </c>
      <c r="AB59" s="53">
        <f>SUMIF('调整分录-上期'!$D:$D,$A59,'调整分录-上期'!G:G)</f>
        <v>0</v>
      </c>
      <c r="AC59" s="54">
        <f t="shared" si="8"/>
        <v>0</v>
      </c>
    </row>
    <row r="60" spans="1:31" ht="15" customHeight="1">
      <c r="A60" s="121" t="s">
        <v>642</v>
      </c>
      <c r="B60" s="55" t="s">
        <v>56</v>
      </c>
      <c r="C60" s="59"/>
      <c r="D60" s="60">
        <f>D57-D58-D59</f>
        <v>0</v>
      </c>
      <c r="E60" s="60"/>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row>
    <row r="61" spans="1:31"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SUMIF('调整分录-上期'!$D:$D,$A61,'调整分录-上期'!F:F)</f>
        <v>0</v>
      </c>
      <c r="AB61" s="53">
        <f>SUMIF('调整分录-上期'!$D:$D,$A61,'调整分录-上期'!G:G)</f>
        <v>0</v>
      </c>
      <c r="AC61" s="54">
        <f t="shared" si="2"/>
        <v>0</v>
      </c>
    </row>
    <row r="62" spans="1:31"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SUMIF('调整分录-上期'!$D:$D,$A62,'调整分录-上期'!F:F)</f>
        <v>0</v>
      </c>
      <c r="AB62" s="53">
        <f>SUMIF('调整分录-上期'!$D:$D,$A62,'调整分录-上期'!G:G)</f>
        <v>0</v>
      </c>
      <c r="AC62" s="54">
        <f t="shared" si="2"/>
        <v>0</v>
      </c>
    </row>
    <row r="63" spans="1:31" ht="15" customHeight="1">
      <c r="A63" s="121" t="s">
        <v>597</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SUMIF('调整分录-上期'!$D:$D,$A63,'调整分录-上期'!F:F)</f>
        <v>0</v>
      </c>
      <c r="AB63" s="53">
        <f>SUMIF('调整分录-上期'!$D:$D,$A63,'调整分录-上期'!G:G)</f>
        <v>0</v>
      </c>
      <c r="AC63" s="54">
        <f>Z63+AB63-AA63</f>
        <v>0</v>
      </c>
    </row>
    <row r="64" spans="1:31" ht="15" customHeight="1">
      <c r="A64" s="121" t="s">
        <v>642</v>
      </c>
      <c r="B64" s="55" t="s">
        <v>64</v>
      </c>
      <c r="C64" s="59"/>
      <c r="D64" s="60">
        <f>D62-D63</f>
        <v>0</v>
      </c>
      <c r="E64" s="60"/>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row>
    <row r="65" spans="1:29"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SUMIF('调整分录-上期'!$D:$D,$A65,'调整分录-上期'!F:F)</f>
        <v>0</v>
      </c>
      <c r="AB65" s="53">
        <f>SUMIF('调整分录-上期'!$D:$D,$A65,'调整分录-上期'!G:G)</f>
        <v>0</v>
      </c>
      <c r="AC65" s="54">
        <f t="shared" si="2"/>
        <v>0</v>
      </c>
    </row>
    <row r="66" spans="1:29"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SUMIF('调整分录-上期'!$D:$D,$A66,'调整分录-上期'!F:F)</f>
        <v>0</v>
      </c>
      <c r="AB66" s="53">
        <f>SUMIF('调整分录-上期'!$D:$D,$A66,'调整分录-上期'!G:G)</f>
        <v>0</v>
      </c>
      <c r="AC66" s="54">
        <f t="shared" si="2"/>
        <v>0</v>
      </c>
    </row>
    <row r="67" spans="1:29"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SUMIF('调整分录-上期'!$D:$D,$A67,'调整分录-上期'!F:F)</f>
        <v>0</v>
      </c>
      <c r="AB67" s="53">
        <f>SUMIF('调整分录-上期'!$D:$D,$A67,'调整分录-上期'!G:G)</f>
        <v>0</v>
      </c>
      <c r="AC67" s="54">
        <f t="shared" si="2"/>
        <v>0</v>
      </c>
    </row>
    <row r="68" spans="1:29" ht="15" customHeight="1">
      <c r="A68" s="121" t="s">
        <v>642</v>
      </c>
      <c r="B68" s="55" t="s">
        <v>72</v>
      </c>
      <c r="C68" s="59"/>
      <c r="D68" s="60">
        <f>SUM(D34:D67)-SUM(D38:D39)-SUM(D43:D45)-SUM(D47:D49)-SUM(D51:D52)-SUM(D57:D59)-SUM(D62:D63)</f>
        <v>0</v>
      </c>
      <c r="E68" s="60"/>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row>
    <row r="69" spans="1:29" ht="15" customHeight="1">
      <c r="A69" s="121" t="s">
        <v>642</v>
      </c>
      <c r="B69" s="55" t="s">
        <v>74</v>
      </c>
      <c r="C69" s="59"/>
      <c r="D69" s="60">
        <f>D32+D68</f>
        <v>1000000</v>
      </c>
      <c r="E69" s="60"/>
      <c r="F69" s="60"/>
      <c r="G69" s="60"/>
      <c r="H69" s="60"/>
      <c r="I69" s="60"/>
      <c r="J69" s="60"/>
      <c r="K69" s="60"/>
      <c r="L69" s="60"/>
      <c r="M69" s="60"/>
      <c r="N69" s="60"/>
      <c r="O69" s="60"/>
      <c r="P69" s="60"/>
      <c r="Q69" s="60"/>
      <c r="R69" s="60"/>
      <c r="S69" s="60"/>
      <c r="T69" s="60"/>
      <c r="U69" s="60"/>
      <c r="V69" s="60"/>
      <c r="W69" s="60"/>
      <c r="X69" s="60"/>
      <c r="Y69" s="60"/>
      <c r="Z69" s="56">
        <f t="shared" si="3"/>
        <v>1000000</v>
      </c>
      <c r="AA69" s="60">
        <f>AA32+AA68</f>
        <v>0</v>
      </c>
      <c r="AB69" s="60">
        <f>AB32+AB68</f>
        <v>0</v>
      </c>
      <c r="AC69" s="61">
        <f>AC32+AC68</f>
        <v>1000000</v>
      </c>
    </row>
    <row r="70" spans="1:29"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SUMIF('调整分录-上期'!$D:$D,$A70,'调整分录-上期'!F:F)</f>
        <v>0</v>
      </c>
      <c r="AB70" s="53">
        <f>SUMIF('调整分录-上期'!$D:$D,$A70,'调整分录-上期'!G:G)</f>
        <v>0</v>
      </c>
      <c r="AC70" s="54"/>
    </row>
    <row r="71" spans="1:29"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SUMIF('调整分录-上期'!$D:$D,$A71,'调整分录-上期'!F:F)</f>
        <v>0</v>
      </c>
      <c r="AB71" s="53">
        <f>SUMIF('调整分录-上期'!$D:$D,$A71,'调整分录-上期'!G:G)</f>
        <v>0</v>
      </c>
      <c r="AC71" s="54">
        <f t="shared" ref="AC71:AC120" si="9">Z71+AB71-AA71</f>
        <v>0</v>
      </c>
    </row>
    <row r="72" spans="1:29"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SUMIF('调整分录-上期'!$D:$D,$A72,'调整分录-上期'!F:F)</f>
        <v>0</v>
      </c>
      <c r="AB72" s="53">
        <f>SUMIF('调整分录-上期'!$D:$D,$A72,'调整分录-上期'!G:G)</f>
        <v>0</v>
      </c>
      <c r="AC72" s="54">
        <f t="shared" si="9"/>
        <v>0</v>
      </c>
    </row>
    <row r="73" spans="1:29"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SUMIF('调整分录-上期'!$D:$D,$A73,'调整分录-上期'!F:F)</f>
        <v>0</v>
      </c>
      <c r="AB73" s="53">
        <f>SUMIF('调整分录-上期'!$D:$D,$A73,'调整分录-上期'!G:G)</f>
        <v>0</v>
      </c>
      <c r="AC73" s="54">
        <f t="shared" si="9"/>
        <v>0</v>
      </c>
    </row>
    <row r="74" spans="1:29"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SUMIF('调整分录-上期'!$D:$D,$A74,'调整分录-上期'!F:F)</f>
        <v>0</v>
      </c>
      <c r="AB74" s="53">
        <f>SUMIF('调整分录-上期'!$D:$D,$A74,'调整分录-上期'!G:G)</f>
        <v>0</v>
      </c>
      <c r="AC74" s="54">
        <f t="shared" si="9"/>
        <v>0</v>
      </c>
    </row>
    <row r="75" spans="1:29"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SUMIF('调整分录-上期'!$D:$D,$A75,'调整分录-上期'!F:F)</f>
        <v>0</v>
      </c>
      <c r="AB75" s="53">
        <f>SUMIF('调整分录-上期'!$D:$D,$A75,'调整分录-上期'!G:G)</f>
        <v>0</v>
      </c>
      <c r="AC75" s="54">
        <f t="shared" si="9"/>
        <v>0</v>
      </c>
    </row>
    <row r="76" spans="1:29"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SUMIF('调整分录-上期'!$D:$D,$A76,'调整分录-上期'!F:F)</f>
        <v>0</v>
      </c>
      <c r="AB76" s="53">
        <f>SUMIF('调整分录-上期'!$D:$D,$A76,'调整分录-上期'!G:G)</f>
        <v>0</v>
      </c>
      <c r="AC76" s="54">
        <f t="shared" si="9"/>
        <v>0</v>
      </c>
    </row>
    <row r="77" spans="1:29"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SUMIF('调整分录-上期'!$D:$D,$A77,'调整分录-上期'!F:F)</f>
        <v>0</v>
      </c>
      <c r="AB77" s="53">
        <f>SUMIF('调整分录-上期'!$D:$D,$A77,'调整分录-上期'!G:G)</f>
        <v>0</v>
      </c>
      <c r="AC77" s="54">
        <f t="shared" si="9"/>
        <v>0</v>
      </c>
    </row>
    <row r="78" spans="1:29"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SUMIF('调整分录-上期'!$D:$D,$A78,'调整分录-上期'!F:F)</f>
        <v>0</v>
      </c>
      <c r="AB78" s="53">
        <f>SUMIF('调整分录-上期'!$D:$D,$A78,'调整分录-上期'!G:G)</f>
        <v>0</v>
      </c>
      <c r="AC78" s="54">
        <f t="shared" si="9"/>
        <v>0</v>
      </c>
    </row>
    <row r="79" spans="1:29"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SUMIF('调整分录-上期'!$D:$D,$A79,'调整分录-上期'!F:F)</f>
        <v>0</v>
      </c>
      <c r="AB79" s="53">
        <f>SUMIF('调整分录-上期'!$D:$D,$A79,'调整分录-上期'!G:G)</f>
        <v>0</v>
      </c>
      <c r="AC79" s="54">
        <f t="shared" si="9"/>
        <v>0</v>
      </c>
    </row>
    <row r="80" spans="1:29"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SUMIF('调整分录-上期'!$D:$D,$A80,'调整分录-上期'!F:F)</f>
        <v>0</v>
      </c>
      <c r="AB80" s="53">
        <f>SUMIF('调整分录-上期'!$D:$D,$A80,'调整分录-上期'!G:G)</f>
        <v>0</v>
      </c>
      <c r="AC80" s="54">
        <f t="shared" si="9"/>
        <v>0</v>
      </c>
    </row>
    <row r="81" spans="1:29"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SUMIF('调整分录-上期'!$D:$D,$A81,'调整分录-上期'!F:F)</f>
        <v>0</v>
      </c>
      <c r="AB81" s="53">
        <f>SUMIF('调整分录-上期'!$D:$D,$A81,'调整分录-上期'!G:G)</f>
        <v>0</v>
      </c>
      <c r="AC81" s="54">
        <f>Z81+AB81-AA81</f>
        <v>0</v>
      </c>
    </row>
    <row r="82" spans="1:29"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SUMIF('调整分录-上期'!$D:$D,$A82,'调整分录-上期'!F:F)</f>
        <v>0</v>
      </c>
      <c r="AB82" s="53">
        <f>SUMIF('调整分录-上期'!$D:$D,$A82,'调整分录-上期'!G:G)</f>
        <v>0</v>
      </c>
      <c r="AC82" s="54">
        <f t="shared" si="9"/>
        <v>0</v>
      </c>
    </row>
    <row r="83" spans="1:29"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SUMIF('调整分录-上期'!$D:$D,$A83,'调整分录-上期'!F:F)</f>
        <v>0</v>
      </c>
      <c r="AB83" s="53">
        <f>SUMIF('调整分录-上期'!$D:$D,$A83,'调整分录-上期'!G:G)</f>
        <v>0</v>
      </c>
      <c r="AC83" s="54">
        <f t="shared" si="9"/>
        <v>0</v>
      </c>
    </row>
    <row r="84" spans="1:29"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SUMIF('调整分录-上期'!$D:$D,$A84,'调整分录-上期'!F:F)</f>
        <v>0</v>
      </c>
      <c r="AB84" s="53">
        <f>SUMIF('调整分录-上期'!$D:$D,$A84,'调整分录-上期'!G:G)</f>
        <v>0</v>
      </c>
      <c r="AC84" s="54">
        <f t="shared" si="9"/>
        <v>0</v>
      </c>
    </row>
    <row r="85" spans="1:29"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SUMIF('调整分录-上期'!$D:$D,$A85,'调整分录-上期'!F:F)</f>
        <v>0</v>
      </c>
      <c r="AB85" s="53">
        <f>SUMIF('调整分录-上期'!$D:$D,$A85,'调整分录-上期'!G:G)</f>
        <v>0</v>
      </c>
      <c r="AC85" s="54">
        <f t="shared" si="9"/>
        <v>0</v>
      </c>
    </row>
    <row r="86" spans="1:29"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SUMIF('调整分录-上期'!$D:$D,$A86,'调整分录-上期'!F:F)</f>
        <v>0</v>
      </c>
      <c r="AB86" s="53">
        <f>SUMIF('调整分录-上期'!$D:$D,$A86,'调整分录-上期'!G:G)</f>
        <v>20000</v>
      </c>
      <c r="AC86" s="54">
        <f t="shared" si="9"/>
        <v>20000</v>
      </c>
    </row>
    <row r="87" spans="1:29"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SUMIF('调整分录-上期'!$D:$D,$A87,'调整分录-上期'!F:F)</f>
        <v>0</v>
      </c>
      <c r="AB87" s="53">
        <f>SUMIF('调整分录-上期'!$D:$D,$A87,'调整分录-上期'!G:G)</f>
        <v>0</v>
      </c>
      <c r="AC87" s="54">
        <f t="shared" si="9"/>
        <v>0</v>
      </c>
    </row>
    <row r="88" spans="1:29"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SUMIF('调整分录-上期'!$D:$D,$A88,'调整分录-上期'!F:F)</f>
        <v>0</v>
      </c>
      <c r="AB88" s="53">
        <f>SUMIF('调整分录-上期'!$D:$D,$A88,'调整分录-上期'!G:G)</f>
        <v>0</v>
      </c>
      <c r="AC88" s="54">
        <f t="shared" si="9"/>
        <v>0</v>
      </c>
    </row>
    <row r="89" spans="1:29"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SUMIF('调整分录-上期'!$D:$D,$A89,'调整分录-上期'!F:F)</f>
        <v>0</v>
      </c>
      <c r="AB89" s="53">
        <f>SUMIF('调整分录-上期'!$D:$D,$A89,'调整分录-上期'!G:G)</f>
        <v>0</v>
      </c>
      <c r="AC89" s="54">
        <f t="shared" si="9"/>
        <v>0</v>
      </c>
    </row>
    <row r="90" spans="1:29"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SUMIF('调整分录-上期'!$D:$D,$A90,'调整分录-上期'!F:F)</f>
        <v>0</v>
      </c>
      <c r="AB90" s="53">
        <f>SUMIF('调整分录-上期'!$D:$D,$A90,'调整分录-上期'!G:G)</f>
        <v>0</v>
      </c>
      <c r="AC90" s="54">
        <f t="shared" si="9"/>
        <v>0</v>
      </c>
    </row>
    <row r="91" spans="1:29"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SUMIF('调整分录-上期'!$D:$D,$A91,'调整分录-上期'!F:F)</f>
        <v>0</v>
      </c>
      <c r="AB91" s="53">
        <f>SUMIF('调整分录-上期'!$D:$D,$A91,'调整分录-上期'!G:G)</f>
        <v>0</v>
      </c>
      <c r="AC91" s="54">
        <f t="shared" si="9"/>
        <v>0</v>
      </c>
    </row>
    <row r="92" spans="1:29" ht="15" customHeight="1">
      <c r="A92" s="116" t="s">
        <v>642</v>
      </c>
      <c r="B92" s="55" t="s">
        <v>20</v>
      </c>
      <c r="C92" s="59"/>
      <c r="D92" s="60">
        <f>SUM(D71:D91)</f>
        <v>0</v>
      </c>
      <c r="E92" s="60"/>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20000</v>
      </c>
      <c r="AC92" s="61">
        <f>SUM(AC71:AC91)</f>
        <v>20000</v>
      </c>
    </row>
    <row r="93" spans="1:29"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row>
    <row r="94" spans="1:29"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row>
    <row r="95" spans="1:29"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SUMIF('调整分录-上期'!$D:$D,$A95,'调整分录-上期'!F:F)</f>
        <v>0</v>
      </c>
      <c r="AB95" s="53">
        <f>SUMIF('调整分录-上期'!$D:$D,$A95,'调整分录-上期'!G:G)</f>
        <v>0</v>
      </c>
      <c r="AC95" s="54">
        <f>Z95+AB95-AA95</f>
        <v>0</v>
      </c>
    </row>
    <row r="96" spans="1:29"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SUMIF('调整分录-上期'!$D:$D,$A96,'调整分录-上期'!F:F)</f>
        <v>0</v>
      </c>
      <c r="AB96" s="53">
        <f>SUMIF('调整分录-上期'!$D:$D,$A96,'调整分录-上期'!G:G)</f>
        <v>0</v>
      </c>
      <c r="AC96" s="54">
        <f>Z96+AB96-AA96</f>
        <v>0</v>
      </c>
    </row>
    <row r="97" spans="1:29"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SUMIF('调整分录-上期'!$D:$D,$A97,'调整分录-上期'!F:F)</f>
        <v>0</v>
      </c>
      <c r="AB97" s="53">
        <f>SUMIF('调整分录-上期'!$D:$D,$A97,'调整分录-上期'!G:G)</f>
        <v>0</v>
      </c>
      <c r="AC97" s="54">
        <f t="shared" si="9"/>
        <v>0</v>
      </c>
    </row>
    <row r="98" spans="1:29"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SUMIF('调整分录-上期'!$D:$D,$A98,'调整分录-上期'!F:F)</f>
        <v>0</v>
      </c>
      <c r="AB98" s="53">
        <f>SUMIF('调整分录-上期'!$D:$D,$A98,'调整分录-上期'!G:G)</f>
        <v>0</v>
      </c>
      <c r="AC98" s="54">
        <f t="shared" si="9"/>
        <v>0</v>
      </c>
    </row>
    <row r="99" spans="1:29"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SUMIF('调整分录-上期'!$D:$D,$A99,'调整分录-上期'!F:F)</f>
        <v>0</v>
      </c>
      <c r="AB99" s="53">
        <f>SUMIF('调整分录-上期'!$D:$D,$A99,'调整分录-上期'!G:G)</f>
        <v>0</v>
      </c>
      <c r="AC99" s="54">
        <f t="shared" si="9"/>
        <v>0</v>
      </c>
    </row>
    <row r="100" spans="1:29"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row>
    <row r="101" spans="1:29"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SUMIF('调整分录-上期'!$D:$D,$A101,'调整分录-上期'!F:F)</f>
        <v>0</v>
      </c>
      <c r="AB101" s="53">
        <f>SUMIF('调整分录-上期'!$D:$D,$A101,'调整分录-上期'!G:G)</f>
        <v>0</v>
      </c>
      <c r="AC101" s="54">
        <f t="shared" si="9"/>
        <v>0</v>
      </c>
    </row>
    <row r="102" spans="1:29"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SUMIF('调整分录-上期'!$D:$D,$A102,'调整分录-上期'!F:F)</f>
        <v>0</v>
      </c>
      <c r="AB102" s="53">
        <f>SUMIF('调整分录-上期'!$D:$D,$A102,'调整分录-上期'!G:G)</f>
        <v>0</v>
      </c>
      <c r="AC102" s="54">
        <f t="shared" si="9"/>
        <v>0</v>
      </c>
    </row>
    <row r="103" spans="1:29"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SUMIF('调整分录-上期'!$D:$D,$A103,'调整分录-上期'!F:F)</f>
        <v>0</v>
      </c>
      <c r="AB103" s="53">
        <f>SUMIF('调整分录-上期'!$D:$D,$A103,'调整分录-上期'!G:G)</f>
        <v>0</v>
      </c>
      <c r="AC103" s="54">
        <f t="shared" si="9"/>
        <v>0</v>
      </c>
    </row>
    <row r="104" spans="1:29"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SUMIF('调整分录-上期'!$D:$D,$A104,'调整分录-上期'!F:F)</f>
        <v>0</v>
      </c>
      <c r="AB104" s="53">
        <f>SUMIF('调整分录-上期'!$D:$D,$A104,'调整分录-上期'!G:G)</f>
        <v>0</v>
      </c>
      <c r="AC104" s="54">
        <f t="shared" si="9"/>
        <v>0</v>
      </c>
    </row>
    <row r="105" spans="1:29"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SUMIF('调整分录-上期'!$D:$D,$A105,'调整分录-上期'!F:F)</f>
        <v>0</v>
      </c>
      <c r="AB105" s="53">
        <f>SUMIF('调整分录-上期'!$D:$D,$A105,'调整分录-上期'!G:G)</f>
        <v>0</v>
      </c>
      <c r="AC105" s="54">
        <f t="shared" si="9"/>
        <v>0</v>
      </c>
    </row>
    <row r="106" spans="1:29" ht="15" customHeight="1">
      <c r="A106" s="116" t="s">
        <v>642</v>
      </c>
      <c r="B106" s="55" t="s">
        <v>37</v>
      </c>
      <c r="C106" s="59"/>
      <c r="D106" s="60">
        <f>SUM(D95:D105)-SUM(D98:D99)</f>
        <v>0</v>
      </c>
      <c r="E106" s="60"/>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row>
    <row r="107" spans="1:29" ht="15" customHeight="1">
      <c r="A107" s="116" t="s">
        <v>642</v>
      </c>
      <c r="B107" s="55" t="s">
        <v>39</v>
      </c>
      <c r="C107" s="59"/>
      <c r="D107" s="63">
        <f>D92+D106</f>
        <v>0</v>
      </c>
      <c r="E107" s="63"/>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20000</v>
      </c>
      <c r="AC107" s="64">
        <f>AC92+AC106</f>
        <v>20000</v>
      </c>
    </row>
    <row r="108" spans="1:29" ht="15" customHeight="1">
      <c r="A108" s="116" t="s">
        <v>642</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SUMIF('调整分录-上期'!$D:$D,$A108,'调整分录-上期'!F:F)</f>
        <v>0</v>
      </c>
      <c r="AB108" s="53">
        <f>SUMIF('调整分录-上期'!$D:$D,$A108,'调整分录-上期'!G:G)</f>
        <v>0</v>
      </c>
      <c r="AC108" s="54">
        <f t="shared" si="9"/>
        <v>0</v>
      </c>
    </row>
    <row r="109" spans="1:29"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SUMIF('调整分录-上期'!$D:$D,$A109,'调整分录-上期'!F:F)</f>
        <v>0</v>
      </c>
      <c r="AB109" s="53">
        <f>SUMIF('调整分录-上期'!$D:$D,$A109,'调整分录-上期'!G:G)</f>
        <v>0</v>
      </c>
      <c r="AC109" s="54">
        <f t="shared" si="9"/>
        <v>0</v>
      </c>
    </row>
    <row r="110" spans="1:29" ht="15" customHeight="1">
      <c r="A110" s="116" t="s">
        <v>595</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SUMIF('调整分录-上期'!$D:$D,$A110,'调整分录-上期'!F:F)</f>
        <v>0</v>
      </c>
      <c r="AB110" s="53">
        <f>SUMIF('调整分录-上期'!$D:$D,$A110,'调整分录-上期'!G:G)</f>
        <v>0</v>
      </c>
      <c r="AC110" s="54">
        <f t="shared" si="9"/>
        <v>1000000</v>
      </c>
    </row>
    <row r="111" spans="1:29"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SUMIF('调整分录-上期'!$D:$D,$A111,'调整分录-上期'!F:F)</f>
        <v>0</v>
      </c>
      <c r="AB111" s="53">
        <f>SUMIF('调整分录-上期'!$D:$D,$A111,'调整分录-上期'!G:G)</f>
        <v>0</v>
      </c>
      <c r="AC111" s="54">
        <f t="shared" si="9"/>
        <v>0</v>
      </c>
    </row>
    <row r="112" spans="1:29"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SUMIF('调整分录-上期'!$D:$D,$A112,'调整分录-上期'!F:F)</f>
        <v>0</v>
      </c>
      <c r="AB112" s="53">
        <f>SUMIF('调整分录-上期'!$D:$D,$A112,'调整分录-上期'!G:G)</f>
        <v>0</v>
      </c>
      <c r="AC112" s="54">
        <f t="shared" si="9"/>
        <v>0</v>
      </c>
    </row>
    <row r="113" spans="1:30"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SUMIF('调整分录-上期'!$D:$D,$A113,'调整分录-上期'!F:F)</f>
        <v>0</v>
      </c>
      <c r="AB113" s="53">
        <f>SUMIF('调整分录-上期'!$D:$D,$A113,'调整分录-上期'!G:G)</f>
        <v>0</v>
      </c>
      <c r="AC113" s="54">
        <f t="shared" si="9"/>
        <v>0</v>
      </c>
    </row>
    <row r="114" spans="1:30"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SUMIF('调整分录-上期'!$D:$D,$A114,'调整分录-上期'!F:F)</f>
        <v>0</v>
      </c>
      <c r="AB114" s="53">
        <f>SUMIF('调整分录-上期'!$D:$D,$A114,'调整分录-上期'!G:G)</f>
        <v>0</v>
      </c>
      <c r="AC114" s="54">
        <f t="shared" si="9"/>
        <v>0</v>
      </c>
    </row>
    <row r="115" spans="1:30"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SUMIF('调整分录-上期'!$D:$D,$A115,'调整分录-上期'!F:F)</f>
        <v>0</v>
      </c>
      <c r="AB115" s="53">
        <f>SUMIF('调整分录-上期'!$D:$D,$A115,'调整分录-上期'!G:G)</f>
        <v>0</v>
      </c>
      <c r="AC115" s="54">
        <f>Z115+AA115-AB115</f>
        <v>0</v>
      </c>
    </row>
    <row r="116" spans="1:30"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SUMIF('调整分录-上期'!$D:$D,$A116,'调整分录-上期'!F:F)</f>
        <v>0</v>
      </c>
      <c r="AB116" s="53">
        <f>SUMIF('调整分录-上期'!$D:$D,$A116,'调整分录-上期'!G:G)</f>
        <v>0</v>
      </c>
      <c r="AC116" s="54">
        <f t="shared" si="9"/>
        <v>0</v>
      </c>
    </row>
    <row r="117" spans="1:30"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SUMIF('调整分录-上期'!$D:$D,$A117,'调整分录-上期'!F:F)</f>
        <v>0</v>
      </c>
      <c r="AB117" s="53">
        <f>SUMIF('调整分录-上期'!$D:$D,$A117,'调整分录-上期'!G:G)</f>
        <v>0</v>
      </c>
      <c r="AC117" s="54">
        <f t="shared" si="9"/>
        <v>0</v>
      </c>
    </row>
    <row r="118" spans="1:30"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SUMIF('调整分录-上期'!$D:$D,$A118,'调整分录-上期'!F:F)</f>
        <v>0</v>
      </c>
      <c r="AB118" s="53">
        <f>SUMIF('调整分录-上期'!$D:$D,$A118,'调整分录-上期'!G:G)</f>
        <v>0</v>
      </c>
      <c r="AC118" s="54">
        <f t="shared" si="9"/>
        <v>0</v>
      </c>
    </row>
    <row r="119" spans="1:30"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SUMIF('调整分录-上期'!$D:$D,$A119,'调整分录-上期'!F:F)</f>
        <v>0</v>
      </c>
      <c r="AB119" s="53">
        <f>SUMIF('调整分录-上期'!$D:$D,$A119,'调整分录-上期'!G:G)</f>
        <v>0</v>
      </c>
      <c r="AC119" s="54">
        <f t="shared" si="9"/>
        <v>0</v>
      </c>
    </row>
    <row r="120" spans="1:30" ht="15" customHeight="1">
      <c r="A120" s="116" t="s">
        <v>174</v>
      </c>
      <c r="B120" s="47" t="s">
        <v>67</v>
      </c>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0</v>
      </c>
      <c r="AA120" s="53">
        <f>AA187</f>
        <v>20000</v>
      </c>
      <c r="AB120" s="53">
        <f>AB187</f>
        <v>0</v>
      </c>
      <c r="AC120" s="54">
        <f t="shared" si="9"/>
        <v>-20000</v>
      </c>
    </row>
    <row r="121" spans="1:30" ht="15" customHeight="1">
      <c r="A121" s="116" t="s">
        <v>642</v>
      </c>
      <c r="B121" s="55" t="s">
        <v>69</v>
      </c>
      <c r="C121" s="59"/>
      <c r="D121" s="60">
        <f>SUM(D110:D120)-SUM(D112:D113)-2*D115</f>
        <v>1000000</v>
      </c>
      <c r="E121" s="60"/>
      <c r="F121" s="60"/>
      <c r="G121" s="60"/>
      <c r="H121" s="60"/>
      <c r="I121" s="60"/>
      <c r="J121" s="60"/>
      <c r="K121" s="60"/>
      <c r="L121" s="60"/>
      <c r="M121" s="60"/>
      <c r="N121" s="60"/>
      <c r="O121" s="60"/>
      <c r="P121" s="60"/>
      <c r="Q121" s="60"/>
      <c r="R121" s="60"/>
      <c r="S121" s="60"/>
      <c r="T121" s="60"/>
      <c r="U121" s="60"/>
      <c r="V121" s="60"/>
      <c r="W121" s="60"/>
      <c r="X121" s="60"/>
      <c r="Y121" s="60"/>
      <c r="Z121" s="56">
        <f t="shared" si="14"/>
        <v>1000000</v>
      </c>
      <c r="AA121" s="60">
        <f>SUM(AA110:AA120)</f>
        <v>20000</v>
      </c>
      <c r="AB121" s="60">
        <f>SUM(AB110:AB120)</f>
        <v>0</v>
      </c>
      <c r="AC121" s="61">
        <f>SUM(AC110:AC120)-SUM(AC112:AC113)-2*AC115</f>
        <v>980000</v>
      </c>
    </row>
    <row r="122" spans="1:30"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SUMIF('调整分录-上期'!$D:$D,$A122,'调整分录-上期'!F:F)</f>
        <v>0</v>
      </c>
      <c r="AB122" s="53">
        <f>SUMIF('调整分录-上期'!$D:$D,$A122,'调整分录-上期'!G:G)</f>
        <v>0</v>
      </c>
      <c r="AC122" s="54">
        <f>Z122+AB122-AA122</f>
        <v>0</v>
      </c>
      <c r="AD122" s="117">
        <f>AC122-AC167</f>
        <v>0</v>
      </c>
    </row>
    <row r="123" spans="1:30" ht="15" customHeight="1">
      <c r="A123" s="116" t="s">
        <v>642</v>
      </c>
      <c r="B123" s="55" t="s">
        <v>73</v>
      </c>
      <c r="C123" s="59"/>
      <c r="D123" s="60">
        <f>D121+D122</f>
        <v>1000000</v>
      </c>
      <c r="E123" s="60"/>
      <c r="F123" s="60"/>
      <c r="G123" s="60"/>
      <c r="H123" s="60"/>
      <c r="I123" s="60"/>
      <c r="J123" s="60"/>
      <c r="K123" s="60"/>
      <c r="L123" s="60"/>
      <c r="M123" s="60"/>
      <c r="N123" s="60"/>
      <c r="O123" s="60"/>
      <c r="P123" s="60"/>
      <c r="Q123" s="60"/>
      <c r="R123" s="60"/>
      <c r="S123" s="60"/>
      <c r="T123" s="60"/>
      <c r="U123" s="60"/>
      <c r="V123" s="60"/>
      <c r="W123" s="60"/>
      <c r="X123" s="60"/>
      <c r="Y123" s="60"/>
      <c r="Z123" s="56">
        <f t="shared" si="14"/>
        <v>1000000</v>
      </c>
      <c r="AA123" s="60">
        <f t="shared" ref="AA123" si="15">AA121+AA122</f>
        <v>20000</v>
      </c>
      <c r="AB123" s="60">
        <f>AB121+AB122</f>
        <v>0</v>
      </c>
      <c r="AC123" s="61">
        <f>AC121+AC122</f>
        <v>980000</v>
      </c>
    </row>
    <row r="124" spans="1:30" ht="15" customHeight="1">
      <c r="A124" s="116" t="s">
        <v>642</v>
      </c>
      <c r="B124" s="65" t="s">
        <v>75</v>
      </c>
      <c r="C124" s="59"/>
      <c r="D124" s="60">
        <f>D107+D123</f>
        <v>1000000</v>
      </c>
      <c r="E124" s="60"/>
      <c r="F124" s="60"/>
      <c r="G124" s="60"/>
      <c r="H124" s="60"/>
      <c r="I124" s="60"/>
      <c r="J124" s="60"/>
      <c r="K124" s="60"/>
      <c r="L124" s="60"/>
      <c r="M124" s="60"/>
      <c r="N124" s="60"/>
      <c r="O124" s="60"/>
      <c r="P124" s="60"/>
      <c r="Q124" s="60"/>
      <c r="R124" s="60"/>
      <c r="S124" s="60"/>
      <c r="T124" s="60"/>
      <c r="U124" s="60"/>
      <c r="V124" s="60"/>
      <c r="W124" s="60"/>
      <c r="X124" s="60"/>
      <c r="Y124" s="60"/>
      <c r="Z124" s="56">
        <f t="shared" si="14"/>
        <v>1000000</v>
      </c>
      <c r="AA124" s="60">
        <f t="shared" ref="AA124:AB124" si="16">AA107+AA123</f>
        <v>20000</v>
      </c>
      <c r="AB124" s="60">
        <f t="shared" si="16"/>
        <v>20000</v>
      </c>
      <c r="AC124" s="61">
        <f>AC107+AC123</f>
        <v>1000000</v>
      </c>
    </row>
    <row r="125" spans="1:30" ht="15" customHeight="1">
      <c r="A125" s="116" t="s">
        <v>642</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SUMIF('调整分录-上期'!$D:$D,$A125,'调整分录-上期'!F:F)</f>
        <v>0</v>
      </c>
      <c r="AB125" s="53">
        <f>SUMIF('调整分录-上期'!$D:$D,$A125,'调整分录-上期'!G:G)</f>
        <v>0</v>
      </c>
      <c r="AC125" s="54"/>
    </row>
    <row r="126" spans="1:30" ht="15" customHeight="1">
      <c r="A126" s="116" t="s">
        <v>642</v>
      </c>
      <c r="B126" s="55" t="s">
        <v>76</v>
      </c>
      <c r="C126" s="59"/>
      <c r="D126" s="60">
        <f>SUM(D127:D130)</f>
        <v>0</v>
      </c>
      <c r="E126" s="60"/>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17"/>
    </row>
    <row r="127" spans="1:30" ht="15" customHeight="1">
      <c r="A127" s="116" t="s">
        <v>589</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SUMIF('调整分录-上期'!$D:$D,$A127,'调整分录-上期'!F:F)</f>
        <v>0</v>
      </c>
      <c r="AB127" s="53">
        <f>SUMIF('调整分录-上期'!$D:$D,$A127,'调整分录-上期'!G:G)</f>
        <v>0</v>
      </c>
      <c r="AC127" s="54">
        <f>Z127+AB127-AA127</f>
        <v>0</v>
      </c>
    </row>
    <row r="128" spans="1:30"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SUMIF('调整分录-上期'!$D:$D,$A128,'调整分录-上期'!F:F)</f>
        <v>0</v>
      </c>
      <c r="AB128" s="53">
        <f>SUMIF('调整分录-上期'!$D:$D,$A128,'调整分录-上期'!G:G)</f>
        <v>0</v>
      </c>
      <c r="AC128" s="54">
        <f t="shared" ref="AC128:AC130" si="17">Z128+AB128-AA128</f>
        <v>0</v>
      </c>
      <c r="AD128" s="122"/>
    </row>
    <row r="129" spans="1:30"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SUMIF('调整分录-上期'!$D:$D,$A129,'调整分录-上期'!F:F)</f>
        <v>0</v>
      </c>
      <c r="AB129" s="53">
        <f>SUMIF('调整分录-上期'!$D:$D,$A129,'调整分录-上期'!G:G)</f>
        <v>0</v>
      </c>
      <c r="AC129" s="54">
        <f t="shared" si="17"/>
        <v>0</v>
      </c>
    </row>
    <row r="130" spans="1:30"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SUMIF('调整分录-上期'!$D:$D,$A130,'调整分录-上期'!F:F)</f>
        <v>0</v>
      </c>
      <c r="AB130" s="53">
        <f>SUMIF('调整分录-上期'!$D:$D,$A130,'调整分录-上期'!G:G)</f>
        <v>0</v>
      </c>
      <c r="AC130" s="54">
        <f t="shared" si="17"/>
        <v>0</v>
      </c>
      <c r="AD130" s="117"/>
    </row>
    <row r="131" spans="1:30" ht="15" customHeight="1">
      <c r="A131" s="116" t="s">
        <v>642</v>
      </c>
      <c r="B131" s="55" t="s">
        <v>86</v>
      </c>
      <c r="C131" s="59"/>
      <c r="D131" s="60">
        <f>SUM(D132:D146)-SUM(D145:D146)</f>
        <v>0</v>
      </c>
      <c r="E131" s="60"/>
      <c r="F131" s="60"/>
      <c r="G131" s="60"/>
      <c r="H131" s="60"/>
      <c r="I131" s="60"/>
      <c r="J131" s="60"/>
      <c r="K131" s="60"/>
      <c r="L131" s="60"/>
      <c r="M131" s="60"/>
      <c r="N131" s="60"/>
      <c r="O131" s="60"/>
      <c r="P131" s="60"/>
      <c r="Q131" s="60"/>
      <c r="R131" s="60"/>
      <c r="S131" s="60"/>
      <c r="T131" s="60"/>
      <c r="U131" s="60"/>
      <c r="V131" s="60"/>
      <c r="W131" s="60"/>
      <c r="X131" s="60"/>
      <c r="Y131" s="60"/>
      <c r="Z131" s="56">
        <f>SUM(D131:Y131)</f>
        <v>0</v>
      </c>
      <c r="AA131" s="60"/>
      <c r="AB131" s="60"/>
      <c r="AC131" s="61">
        <f>SUM(AC132:AC146)-SUM(AC145:AC146)</f>
        <v>20000</v>
      </c>
    </row>
    <row r="132" spans="1:30" ht="15" customHeight="1">
      <c r="A132" s="116" t="s">
        <v>590</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SUMIF('调整分录-上期'!$D:$D,$A132,'调整分录-上期'!F:F)</f>
        <v>0</v>
      </c>
      <c r="AB132" s="53">
        <f>SUMIF('调整分录-上期'!$D:$D,$A132,'调整分录-上期'!G:G)</f>
        <v>0</v>
      </c>
      <c r="AC132" s="68">
        <f t="shared" ref="AC132:AC146" si="18">Z132+AA132-AB132</f>
        <v>0</v>
      </c>
    </row>
    <row r="133" spans="1:30"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SUMIF('调整分录-上期'!$D:$D,$A133,'调整分录-上期'!F:F)</f>
        <v>0</v>
      </c>
      <c r="AB133" s="53">
        <f>SUMIF('调整分录-上期'!$D:$D,$A133,'调整分录-上期'!G:G)</f>
        <v>0</v>
      </c>
      <c r="AC133" s="68">
        <f t="shared" si="18"/>
        <v>0</v>
      </c>
    </row>
    <row r="134" spans="1:30"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SUMIF('调整分录-上期'!$D:$D,$A134,'调整分录-上期'!F:F)</f>
        <v>0</v>
      </c>
      <c r="AB134" s="53">
        <f>SUMIF('调整分录-上期'!$D:$D,$A134,'调整分录-上期'!G:G)</f>
        <v>0</v>
      </c>
      <c r="AC134" s="68">
        <f t="shared" si="18"/>
        <v>0</v>
      </c>
    </row>
    <row r="135" spans="1:30"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SUMIF('调整分录-上期'!$D:$D,$A135,'调整分录-上期'!F:F)</f>
        <v>0</v>
      </c>
      <c r="AB135" s="53">
        <f>SUMIF('调整分录-上期'!$D:$D,$A135,'调整分录-上期'!G:G)</f>
        <v>0</v>
      </c>
      <c r="AC135" s="68">
        <f t="shared" si="18"/>
        <v>0</v>
      </c>
    </row>
    <row r="136" spans="1:30"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SUMIF('调整分录-上期'!$D:$D,$A136,'调整分录-上期'!F:F)</f>
        <v>0</v>
      </c>
      <c r="AB136" s="53">
        <f>SUMIF('调整分录-上期'!$D:$D,$A136,'调整分录-上期'!G:G)</f>
        <v>0</v>
      </c>
      <c r="AC136" s="68">
        <f t="shared" si="18"/>
        <v>0</v>
      </c>
    </row>
    <row r="137" spans="1:30"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SUMIF('调整分录-上期'!$D:$D,$A137,'调整分录-上期'!F:F)</f>
        <v>0</v>
      </c>
      <c r="AB137" s="53">
        <f>SUMIF('调整分录-上期'!$D:$D,$A137,'调整分录-上期'!G:G)</f>
        <v>0</v>
      </c>
      <c r="AC137" s="68">
        <f t="shared" si="18"/>
        <v>0</v>
      </c>
    </row>
    <row r="138" spans="1:30"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SUMIF('调整分录-上期'!$D:$D,$A138,'调整分录-上期'!F:F)</f>
        <v>0</v>
      </c>
      <c r="AB138" s="53">
        <f>SUMIF('调整分录-上期'!$D:$D,$A138,'调整分录-上期'!G:G)</f>
        <v>0</v>
      </c>
      <c r="AC138" s="68">
        <f t="shared" si="18"/>
        <v>0</v>
      </c>
    </row>
    <row r="139" spans="1:30"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SUMIF('调整分录-上期'!$D:$D,$A139,'调整分录-上期'!F:F)</f>
        <v>0</v>
      </c>
      <c r="AB139" s="53">
        <f>SUMIF('调整分录-上期'!$D:$D,$A139,'调整分录-上期'!G:G)</f>
        <v>0</v>
      </c>
      <c r="AC139" s="68">
        <f t="shared" si="18"/>
        <v>0</v>
      </c>
    </row>
    <row r="140" spans="1:30"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SUMIF('调整分录-上期'!$D:$D,$A140,'调整分录-上期'!F:F)</f>
        <v>0</v>
      </c>
      <c r="AB140" s="53">
        <f>SUMIF('调整分录-上期'!$D:$D,$A140,'调整分录-上期'!G:G)</f>
        <v>0</v>
      </c>
      <c r="AC140" s="68">
        <f t="shared" si="18"/>
        <v>0</v>
      </c>
    </row>
    <row r="141" spans="1:30"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SUMIF('调整分录-上期'!$D:$D,$A141,'调整分录-上期'!F:F)</f>
        <v>20000</v>
      </c>
      <c r="AB141" s="53">
        <f>SUMIF('调整分录-上期'!$D:$D,$A141,'调整分录-上期'!G:G)</f>
        <v>0</v>
      </c>
      <c r="AC141" s="68">
        <f t="shared" si="18"/>
        <v>20000</v>
      </c>
    </row>
    <row r="142" spans="1:30"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SUMIF('调整分录-上期'!$D:$D,$A142,'调整分录-上期'!F:F)</f>
        <v>0</v>
      </c>
      <c r="AB142" s="53">
        <f>SUMIF('调整分录-上期'!$D:$D,$A142,'调整分录-上期'!G:G)</f>
        <v>0</v>
      </c>
      <c r="AC142" s="68">
        <f t="shared" si="18"/>
        <v>0</v>
      </c>
    </row>
    <row r="143" spans="1:30"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SUMIF('调整分录-上期'!$D:$D,$A143,'调整分录-上期'!F:F)</f>
        <v>0</v>
      </c>
      <c r="AB143" s="53">
        <f>SUMIF('调整分录-上期'!$D:$D,$A143,'调整分录-上期'!G:G)</f>
        <v>0</v>
      </c>
      <c r="AC143" s="68">
        <f t="shared" si="18"/>
        <v>0</v>
      </c>
    </row>
    <row r="144" spans="1:30"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SUMIF('调整分录-上期'!$D:$D,$A144,'调整分录-上期'!F:F)</f>
        <v>0</v>
      </c>
      <c r="AB144" s="53">
        <f>SUMIF('调整分录-上期'!$D:$D,$A144,'调整分录-上期'!G:G)</f>
        <v>0</v>
      </c>
      <c r="AC144" s="68">
        <f t="shared" si="18"/>
        <v>0</v>
      </c>
    </row>
    <row r="145" spans="1:31"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SUMIF('调整分录-上期'!$D:$D,$A145,'调整分录-上期'!F:F)</f>
        <v>0</v>
      </c>
      <c r="AB145" s="53">
        <f>SUMIF('调整分录-上期'!$D:$D,$A145,'调整分录-上期'!G:G)</f>
        <v>0</v>
      </c>
      <c r="AC145" s="68">
        <f t="shared" si="18"/>
        <v>0</v>
      </c>
      <c r="AE145" s="117"/>
    </row>
    <row r="146" spans="1:31"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SUMIF('调整分录-上期'!$D:$D,$A146,'调整分录-上期'!F:F)</f>
        <v>0</v>
      </c>
      <c r="AB146" s="53">
        <f>SUMIF('调整分录-上期'!$D:$D,$A146,'调整分录-上期'!G:G)</f>
        <v>0</v>
      </c>
      <c r="AC146" s="68">
        <f t="shared" si="18"/>
        <v>0</v>
      </c>
    </row>
    <row r="147" spans="1:31" ht="15" customHeight="1">
      <c r="A147" s="116" t="s">
        <v>592</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SUMIF('调整分录-上期'!$D:$D,$A147,'调整分录-上期'!F:F)</f>
        <v>0</v>
      </c>
      <c r="AB147" s="53">
        <f>SUMIF('调整分录-上期'!$D:$D,$A147,'调整分录-上期'!G:G)</f>
        <v>0</v>
      </c>
      <c r="AC147" s="54">
        <f>Z147+AB147-AA147</f>
        <v>0</v>
      </c>
    </row>
    <row r="148" spans="1:31" ht="15" customHeight="1">
      <c r="A148" s="116" t="s">
        <v>576</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SUMIF('调整分录-上期'!$D:$D,$A148,'调整分录-上期'!F:F)</f>
        <v>0</v>
      </c>
      <c r="AB148" s="53">
        <f>SUMIF('调整分录-上期'!$D:$D,$A148,'调整分录-上期'!G:G)</f>
        <v>0</v>
      </c>
      <c r="AC148" s="54">
        <f t="shared" ref="AC148:AC155" si="20">Z148+AB148-AA148</f>
        <v>0</v>
      </c>
    </row>
    <row r="149" spans="1:31"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row>
    <row r="150" spans="1:31"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SUMIF('调整分录-上期'!$D:$D,$A150,'调整分录-上期'!F:F)</f>
        <v>0</v>
      </c>
      <c r="AB150" s="53">
        <f>SUMIF('调整分录-上期'!$D:$D,$A150,'调整分录-上期'!G:G)</f>
        <v>0</v>
      </c>
      <c r="AC150" s="54">
        <f t="shared" si="20"/>
        <v>0</v>
      </c>
    </row>
    <row r="151" spans="1:31"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SUMIF('调整分录-上期'!$D:$D,$A151,'调整分录-上期'!F:F)</f>
        <v>0</v>
      </c>
      <c r="AB151" s="53">
        <f>SUMIF('调整分录-上期'!$D:$D,$A151,'调整分录-上期'!G:G)</f>
        <v>0</v>
      </c>
      <c r="AC151" s="54">
        <f t="shared" si="20"/>
        <v>0</v>
      </c>
    </row>
    <row r="152" spans="1:31"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SUMIF('调整分录-上期'!$D:$D,$A152,'调整分录-上期'!F:F)</f>
        <v>0</v>
      </c>
      <c r="AB152" s="53">
        <f>SUMIF('调整分录-上期'!$D:$D,$A152,'调整分录-上期'!G:G)</f>
        <v>0</v>
      </c>
      <c r="AC152" s="54">
        <f t="shared" si="20"/>
        <v>0</v>
      </c>
    </row>
    <row r="153" spans="1:31"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SUMIF('调整分录-上期'!$D:$D,$A153,'调整分录-上期'!F:F)</f>
        <v>0</v>
      </c>
      <c r="AB153" s="53">
        <f>SUMIF('调整分录-上期'!$D:$D,$A153,'调整分录-上期'!G:G)</f>
        <v>0</v>
      </c>
      <c r="AC153" s="54">
        <f t="shared" si="20"/>
        <v>0</v>
      </c>
    </row>
    <row r="154" spans="1:31"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SUMIF('调整分录-上期'!$D:$D,$A154,'调整分录-上期'!F:F)</f>
        <v>0</v>
      </c>
      <c r="AB154" s="53">
        <f>SUMIF('调整分录-上期'!$D:$D,$A154,'调整分录-上期'!G:G)</f>
        <v>0</v>
      </c>
      <c r="AC154" s="54">
        <f t="shared" si="20"/>
        <v>0</v>
      </c>
    </row>
    <row r="155" spans="1:31"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SUMIF('调整分录-上期'!$D:$D,$A155,'调整分录-上期'!F:F)</f>
        <v>0</v>
      </c>
      <c r="AB155" s="53">
        <f>SUMIF('调整分录-上期'!$D:$D,$A155,'调整分录-上期'!G:G)</f>
        <v>0</v>
      </c>
      <c r="AC155" s="54">
        <f t="shared" si="20"/>
        <v>0</v>
      </c>
    </row>
    <row r="156" spans="1:31" ht="15" customHeight="1">
      <c r="A156" s="116" t="s">
        <v>642</v>
      </c>
      <c r="B156" s="55" t="s">
        <v>113</v>
      </c>
      <c r="C156" s="59"/>
      <c r="D156" s="60">
        <f>D126-D131+SUM(D147:D155)-D149</f>
        <v>0</v>
      </c>
      <c r="E156" s="60"/>
      <c r="F156" s="60"/>
      <c r="G156" s="60"/>
      <c r="H156" s="60"/>
      <c r="I156" s="60"/>
      <c r="J156" s="60"/>
      <c r="K156" s="60"/>
      <c r="L156" s="60"/>
      <c r="M156" s="60"/>
      <c r="N156" s="60"/>
      <c r="O156" s="60"/>
      <c r="P156" s="60"/>
      <c r="Q156" s="60"/>
      <c r="R156" s="60"/>
      <c r="S156" s="60"/>
      <c r="T156" s="60"/>
      <c r="U156" s="60"/>
      <c r="V156" s="60"/>
      <c r="W156" s="60"/>
      <c r="X156" s="60"/>
      <c r="Y156" s="60"/>
      <c r="Z156" s="56">
        <f t="shared" si="19"/>
        <v>0</v>
      </c>
      <c r="AA156" s="60"/>
      <c r="AB156" s="60"/>
      <c r="AC156" s="61">
        <f>AC126-AC131+SUM(AC147:AC155)-AC149</f>
        <v>-20000</v>
      </c>
    </row>
    <row r="157" spans="1:31" ht="15" customHeight="1">
      <c r="A157" s="116" t="s">
        <v>583</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SUMIF('调整分录-上期'!$D:$D,$A157,'调整分录-上期'!F:F)</f>
        <v>0</v>
      </c>
      <c r="AB157" s="53">
        <f>SUMIF('调整分录-上期'!$D:$D,$A157,'调整分录-上期'!G:G)</f>
        <v>0</v>
      </c>
      <c r="AC157" s="54">
        <f>Z157+AB157-AA157</f>
        <v>0</v>
      </c>
    </row>
    <row r="158" spans="1:31" ht="15" customHeight="1">
      <c r="A158" s="116" t="s">
        <v>584</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SUMIF('调整分录-上期'!$D:$D,$A158,'调整分录-上期'!F:F)</f>
        <v>0</v>
      </c>
      <c r="AB158" s="53">
        <f>SUMIF('调整分录-上期'!$D:$D,$A158,'调整分录-上期'!G:G)</f>
        <v>0</v>
      </c>
      <c r="AC158" s="54">
        <f>Z158+AA158-AB158</f>
        <v>0</v>
      </c>
    </row>
    <row r="159" spans="1:31" ht="15" customHeight="1">
      <c r="A159" s="116" t="s">
        <v>642</v>
      </c>
      <c r="B159" s="55" t="s">
        <v>116</v>
      </c>
      <c r="C159" s="59"/>
      <c r="D159" s="60">
        <f>D156+D157-D158</f>
        <v>0</v>
      </c>
      <c r="E159" s="60"/>
      <c r="F159" s="60"/>
      <c r="G159" s="60"/>
      <c r="H159" s="60"/>
      <c r="I159" s="60"/>
      <c r="J159" s="60"/>
      <c r="K159" s="60"/>
      <c r="L159" s="60"/>
      <c r="M159" s="60"/>
      <c r="N159" s="60"/>
      <c r="O159" s="60"/>
      <c r="P159" s="60"/>
      <c r="Q159" s="60"/>
      <c r="R159" s="60"/>
      <c r="S159" s="60"/>
      <c r="T159" s="60"/>
      <c r="U159" s="60"/>
      <c r="V159" s="60"/>
      <c r="W159" s="60"/>
      <c r="X159" s="60"/>
      <c r="Y159" s="60"/>
      <c r="Z159" s="56">
        <f t="shared" si="19"/>
        <v>0</v>
      </c>
      <c r="AA159" s="60"/>
      <c r="AB159" s="60"/>
      <c r="AC159" s="61">
        <f>AC156+AC157-AC158</f>
        <v>-20000</v>
      </c>
    </row>
    <row r="160" spans="1:31" ht="15" customHeight="1">
      <c r="A160" s="116" t="s">
        <v>586</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SUMIF('调整分录-上期'!$D:$D,$A160,'调整分录-上期'!F:F)</f>
        <v>0</v>
      </c>
      <c r="AB160" s="53">
        <f>SUMIF('调整分录-上期'!$D:$D,$A160,'调整分录-上期'!G:G)</f>
        <v>0</v>
      </c>
      <c r="AC160" s="54">
        <f>Z160+AA160-AB160</f>
        <v>0</v>
      </c>
    </row>
    <row r="161" spans="1:31" ht="15" customHeight="1">
      <c r="A161" s="116" t="s">
        <v>642</v>
      </c>
      <c r="B161" s="55" t="s">
        <v>118</v>
      </c>
      <c r="C161" s="59"/>
      <c r="D161" s="60">
        <f t="shared" ref="D161" si="22">D159-D160</f>
        <v>0</v>
      </c>
      <c r="E161" s="60"/>
      <c r="F161" s="60"/>
      <c r="G161" s="60"/>
      <c r="H161" s="60"/>
      <c r="I161" s="60"/>
      <c r="J161" s="60"/>
      <c r="K161" s="60"/>
      <c r="L161" s="60"/>
      <c r="M161" s="60"/>
      <c r="N161" s="60"/>
      <c r="O161" s="60"/>
      <c r="P161" s="60"/>
      <c r="Q161" s="60"/>
      <c r="R161" s="60"/>
      <c r="S161" s="60"/>
      <c r="T161" s="60"/>
      <c r="U161" s="60"/>
      <c r="V161" s="60"/>
      <c r="W161" s="60"/>
      <c r="X161" s="60"/>
      <c r="Y161" s="60"/>
      <c r="Z161" s="56">
        <f t="shared" si="19"/>
        <v>0</v>
      </c>
      <c r="AA161" s="60">
        <f>SUM(AA127:AA160)-AA145-AA146</f>
        <v>20000</v>
      </c>
      <c r="AB161" s="60">
        <f>SUM(AB127:AB160)-AB145-AB146</f>
        <v>0</v>
      </c>
      <c r="AC161" s="61">
        <f t="shared" ref="AC161" si="23">AC159-AC160</f>
        <v>-20000</v>
      </c>
    </row>
    <row r="162" spans="1:31"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SUMIF('调整分录-上期'!$D:$D,$A162,'调整分录-上期'!F:F)</f>
        <v>0</v>
      </c>
      <c r="AB162" s="53">
        <f>SUMIF('调整分录-上期'!$D:$D,$A162,'调整分录-上期'!G:G)</f>
        <v>0</v>
      </c>
      <c r="AC162" s="54"/>
    </row>
    <row r="163" spans="1:31" ht="15" customHeight="1">
      <c r="A163" s="116" t="s">
        <v>642</v>
      </c>
      <c r="B163" s="55" t="s">
        <v>120</v>
      </c>
      <c r="C163" s="59"/>
      <c r="D163" s="60">
        <f>D161-D164</f>
        <v>0</v>
      </c>
      <c r="E163" s="60"/>
      <c r="F163" s="60"/>
      <c r="G163" s="60"/>
      <c r="H163" s="60"/>
      <c r="I163" s="60"/>
      <c r="J163" s="60"/>
      <c r="K163" s="60"/>
      <c r="L163" s="60"/>
      <c r="M163" s="60"/>
      <c r="N163" s="60"/>
      <c r="O163" s="60"/>
      <c r="P163" s="60"/>
      <c r="Q163" s="60"/>
      <c r="R163" s="60"/>
      <c r="S163" s="60"/>
      <c r="T163" s="60"/>
      <c r="U163" s="60"/>
      <c r="V163" s="60"/>
      <c r="W163" s="60"/>
      <c r="X163" s="60"/>
      <c r="Y163" s="60"/>
      <c r="Z163" s="63">
        <f t="shared" si="19"/>
        <v>0</v>
      </c>
      <c r="AA163" s="57"/>
      <c r="AB163" s="57"/>
      <c r="AC163" s="61">
        <f>AC161-AC164</f>
        <v>-20000</v>
      </c>
    </row>
    <row r="164" spans="1:31"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row>
    <row r="165" spans="1:31"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SUMIF('调整分录-上期'!$D:$D,$A165,'调整分录-上期'!F:F)</f>
        <v>0</v>
      </c>
      <c r="AB165" s="53">
        <f>SUMIF('调整分录-上期'!$D:$D,$A165,'调整分录-上期'!G:G)</f>
        <v>0</v>
      </c>
      <c r="AC165" s="68">
        <f t="shared" si="24"/>
        <v>0</v>
      </c>
    </row>
    <row r="166" spans="1:31" ht="15" customHeight="1">
      <c r="A166" s="116" t="s">
        <v>642</v>
      </c>
      <c r="B166" s="55" t="s">
        <v>212</v>
      </c>
      <c r="C166" s="59"/>
      <c r="D166" s="60">
        <f>D161-D167</f>
        <v>0</v>
      </c>
      <c r="E166" s="60"/>
      <c r="F166" s="60"/>
      <c r="G166" s="60"/>
      <c r="H166" s="60"/>
      <c r="I166" s="60"/>
      <c r="J166" s="60"/>
      <c r="K166" s="60"/>
      <c r="L166" s="60"/>
      <c r="M166" s="60"/>
      <c r="N166" s="60"/>
      <c r="O166" s="60"/>
      <c r="P166" s="60"/>
      <c r="Q166" s="60"/>
      <c r="R166" s="60"/>
      <c r="S166" s="60"/>
      <c r="T166" s="60"/>
      <c r="U166" s="60"/>
      <c r="V166" s="60"/>
      <c r="W166" s="60"/>
      <c r="X166" s="60"/>
      <c r="Y166" s="60"/>
      <c r="Z166" s="63">
        <f t="shared" si="19"/>
        <v>0</v>
      </c>
      <c r="AA166" s="57"/>
      <c r="AB166" s="57"/>
      <c r="AC166" s="61">
        <f>AC161-AC167</f>
        <v>-20000</v>
      </c>
    </row>
    <row r="167" spans="1:31" ht="15" customHeight="1">
      <c r="A167" s="116" t="s">
        <v>581</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SUMIF('调整分录-上期'!$D:$D,$A167,'调整分录-上期'!F:F)</f>
        <v>0</v>
      </c>
      <c r="AB167" s="53">
        <f>SUMIF('调整分录-上期'!$D:$D,$A167,'调整分录-上期'!G:G)</f>
        <v>0</v>
      </c>
      <c r="AC167" s="68">
        <f>Z167+AA167-AB167</f>
        <v>0</v>
      </c>
    </row>
    <row r="168" spans="1:31" ht="15" customHeight="1">
      <c r="A168" s="116" t="s">
        <v>582</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SUMIF('调整分录-上期'!$D:$D,$A168,'调整分录-上期'!F:F)</f>
        <v>0</v>
      </c>
      <c r="AB168" s="53">
        <f>SUMIF('调整分录-上期'!$D:$D,$A168,'调整分录-上期'!G:G)</f>
        <v>0</v>
      </c>
      <c r="AC168" s="68">
        <f>Z168+AB168-AA168</f>
        <v>0</v>
      </c>
    </row>
    <row r="169" spans="1:31"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SUMIF('调整分录-上期'!$D:$D,$A169,'调整分录-上期'!F:F)</f>
        <v>0</v>
      </c>
      <c r="AB169" s="53">
        <f>SUMIF('调整分录-上期'!$D:$D,$A169,'调整分录-上期'!G:G)</f>
        <v>0</v>
      </c>
      <c r="AC169" s="68">
        <f>Z169+AB169-AA169</f>
        <v>0</v>
      </c>
    </row>
    <row r="170" spans="1:31"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SUMIF('调整分录-上期'!$D:$D,$A170,'调整分录-上期'!F:F)</f>
        <v>0</v>
      </c>
      <c r="AB170" s="53">
        <f>SUMIF('调整分录-上期'!$D:$D,$A170,'调整分录-上期'!G:G)</f>
        <v>0</v>
      </c>
      <c r="AC170" s="54"/>
    </row>
    <row r="171" spans="1:31" ht="15" customHeight="1">
      <c r="A171" s="116" t="s">
        <v>642</v>
      </c>
      <c r="B171" s="71" t="s">
        <v>79</v>
      </c>
      <c r="C171" s="59"/>
      <c r="D171" s="60">
        <f>D166+D168+D169</f>
        <v>0</v>
      </c>
      <c r="E171" s="60"/>
      <c r="F171" s="60"/>
      <c r="G171" s="60"/>
      <c r="H171" s="60"/>
      <c r="I171" s="60"/>
      <c r="J171" s="60"/>
      <c r="K171" s="60"/>
      <c r="L171" s="60"/>
      <c r="M171" s="60"/>
      <c r="N171" s="60"/>
      <c r="O171" s="60"/>
      <c r="P171" s="60"/>
      <c r="Q171" s="60"/>
      <c r="R171" s="60"/>
      <c r="S171" s="60"/>
      <c r="T171" s="60"/>
      <c r="U171" s="60"/>
      <c r="V171" s="60"/>
      <c r="W171" s="60"/>
      <c r="X171" s="60"/>
      <c r="Y171" s="60"/>
      <c r="Z171" s="56">
        <f t="shared" si="19"/>
        <v>0</v>
      </c>
      <c r="AA171" s="60"/>
      <c r="AB171" s="60"/>
      <c r="AC171" s="61">
        <f>AC166+AC168+AC169</f>
        <v>-20000</v>
      </c>
    </row>
    <row r="172" spans="1:31" ht="15" customHeight="1">
      <c r="A172" s="116" t="s">
        <v>580</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SUMIF('调整分录-上期'!$D:$D,$A172,'调整分录-上期'!F:F)</f>
        <v>0</v>
      </c>
      <c r="AB172" s="53">
        <f>SUMIF('调整分录-上期'!$D:$D,$A172,'调整分录-上期'!G:G)</f>
        <v>0</v>
      </c>
      <c r="AC172" s="54">
        <f>Z172+AA172-AB172</f>
        <v>0</v>
      </c>
      <c r="AD172" s="117"/>
      <c r="AE172" s="117"/>
    </row>
    <row r="173" spans="1:31"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SUMIF('调整分录-上期'!$D:$D,$A173,'调整分录-上期'!F:F)</f>
        <v>0</v>
      </c>
      <c r="AB173" s="53">
        <f>SUMIF('调整分录-上期'!$D:$D,$A173,'调整分录-上期'!G:G)</f>
        <v>0</v>
      </c>
      <c r="AC173" s="54">
        <f t="shared" ref="AC173:AC178" si="25">Z173+AA173-AB173</f>
        <v>0</v>
      </c>
    </row>
    <row r="174" spans="1:31"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SUMIF('调整分录-上期'!$D:$D,$A174,'调整分录-上期'!F:F)</f>
        <v>0</v>
      </c>
      <c r="AB174" s="53">
        <f>SUMIF('调整分录-上期'!$D:$D,$A174,'调整分录-上期'!G:G)</f>
        <v>0</v>
      </c>
      <c r="AC174" s="54">
        <f t="shared" si="25"/>
        <v>0</v>
      </c>
    </row>
    <row r="175" spans="1:31"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SUMIF('调整分录-上期'!$D:$D,$A175,'调整分录-上期'!F:F)</f>
        <v>0</v>
      </c>
      <c r="AB175" s="53">
        <f>SUMIF('调整分录-上期'!$D:$D,$A175,'调整分录-上期'!G:G)</f>
        <v>0</v>
      </c>
      <c r="AC175" s="54">
        <f t="shared" si="25"/>
        <v>0</v>
      </c>
    </row>
    <row r="176" spans="1:31"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SUMIF('调整分录-上期'!$D:$D,$A176,'调整分录-上期'!F:F)</f>
        <v>0</v>
      </c>
      <c r="AB176" s="53">
        <f>SUMIF('调整分录-上期'!$D:$D,$A176,'调整分录-上期'!G:G)</f>
        <v>0</v>
      </c>
      <c r="AC176" s="54">
        <f t="shared" si="25"/>
        <v>0</v>
      </c>
      <c r="AE176" s="119"/>
    </row>
    <row r="177" spans="1:30"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SUMIF('调整分录-上期'!$D:$D,$A177,'调整分录-上期'!F:F)</f>
        <v>0</v>
      </c>
      <c r="AB177" s="53">
        <f>SUMIF('调整分录-上期'!$D:$D,$A177,'调整分录-上期'!G:G)</f>
        <v>0</v>
      </c>
      <c r="AC177" s="54">
        <f t="shared" si="25"/>
        <v>0</v>
      </c>
    </row>
    <row r="178" spans="1:30"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SUMIF('调整分录-上期'!$D:$D,$A178,'调整分录-上期'!F:F)</f>
        <v>0</v>
      </c>
      <c r="AB178" s="53">
        <f>SUMIF('调整分录-上期'!$D:$D,$A178,'调整分录-上期'!G:G)</f>
        <v>0</v>
      </c>
      <c r="AC178" s="54">
        <f t="shared" si="25"/>
        <v>0</v>
      </c>
    </row>
    <row r="179" spans="1:30" ht="15" customHeight="1">
      <c r="A179" s="116" t="s">
        <v>642</v>
      </c>
      <c r="B179" s="71" t="s">
        <v>91</v>
      </c>
      <c r="C179" s="59"/>
      <c r="D179" s="60">
        <f>D171-SUM(D172:D178)</f>
        <v>0</v>
      </c>
      <c r="E179" s="60"/>
      <c r="F179" s="60"/>
      <c r="G179" s="60"/>
      <c r="H179" s="60"/>
      <c r="I179" s="60"/>
      <c r="J179" s="60"/>
      <c r="K179" s="60"/>
      <c r="L179" s="60"/>
      <c r="M179" s="60"/>
      <c r="N179" s="60"/>
      <c r="O179" s="60"/>
      <c r="P179" s="60"/>
      <c r="Q179" s="60"/>
      <c r="R179" s="60"/>
      <c r="S179" s="60"/>
      <c r="T179" s="60"/>
      <c r="U179" s="60"/>
      <c r="V179" s="60"/>
      <c r="W179" s="60"/>
      <c r="X179" s="60"/>
      <c r="Y179" s="60"/>
      <c r="Z179" s="56">
        <f t="shared" si="26"/>
        <v>0</v>
      </c>
      <c r="AA179" s="60"/>
      <c r="AB179" s="60"/>
      <c r="AC179" s="61">
        <f>AC171-SUM(AC172:AC178)</f>
        <v>-20000</v>
      </c>
    </row>
    <row r="180" spans="1:30" ht="15" customHeight="1">
      <c r="A180" s="116" t="s">
        <v>578</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SUMIF('调整分录-上期'!$D:$D,$A180,'调整分录-上期'!F:F)</f>
        <v>0</v>
      </c>
      <c r="AB180" s="53">
        <f>SUMIF('调整分录-上期'!$D:$D,$A180,'调整分录-上期'!G:G)</f>
        <v>0</v>
      </c>
      <c r="AC180" s="54">
        <f t="shared" ref="AC180:AC186" si="27">Z180+AA180-AB180</f>
        <v>0</v>
      </c>
    </row>
    <row r="181" spans="1:30"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SUMIF('调整分录-上期'!$D:$D,$A181,'调整分录-上期'!F:F)</f>
        <v>0</v>
      </c>
      <c r="AB181" s="53">
        <f>SUMIF('调整分录-上期'!$D:$D,$A181,'调整分录-上期'!G:G)</f>
        <v>0</v>
      </c>
      <c r="AC181" s="54">
        <f t="shared" si="27"/>
        <v>0</v>
      </c>
    </row>
    <row r="182" spans="1:30"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SUMIF('调整分录-上期'!$D:$D,$A182,'调整分录-上期'!F:F)</f>
        <v>0</v>
      </c>
      <c r="AB182" s="94">
        <f>SUMIF('调整分录-上期'!$D:$D,$A182,'调整分录-上期'!G:G)</f>
        <v>0</v>
      </c>
      <c r="AC182" s="95">
        <f t="shared" si="27"/>
        <v>0</v>
      </c>
      <c r="AD182" s="124"/>
    </row>
    <row r="183" spans="1:30"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SUMIF('调整分录-上期'!$D:$D,$A183,'调整分录-上期'!F:F)</f>
        <v>0</v>
      </c>
      <c r="AB183" s="53">
        <f>SUMIF('调整分录-上期'!$D:$D,$A183,'调整分录-上期'!G:G)</f>
        <v>0</v>
      </c>
      <c r="AC183" s="54">
        <f t="shared" si="27"/>
        <v>0</v>
      </c>
    </row>
    <row r="184" spans="1:30"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SUMIF('调整分录-上期'!$D:$D,$A184,'调整分录-上期'!F:F)</f>
        <v>0</v>
      </c>
      <c r="AB184" s="53">
        <f>SUMIF('调整分录-上期'!$D:$D,$A184,'调整分录-上期'!G:G)</f>
        <v>0</v>
      </c>
      <c r="AC184" s="54">
        <f t="shared" si="27"/>
        <v>0</v>
      </c>
    </row>
    <row r="185" spans="1:30"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SUMIF('调整分录-上期'!$D:$D,$A185,'调整分录-上期'!F:F)</f>
        <v>0</v>
      </c>
      <c r="AB185" s="53">
        <f>SUMIF('调整分录-上期'!$D:$D,$A185,'调整分录-上期'!G:G)</f>
        <v>0</v>
      </c>
      <c r="AC185" s="54">
        <f t="shared" si="27"/>
        <v>0</v>
      </c>
    </row>
    <row r="186" spans="1:30"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SUMIF('调整分录-上期'!$D:$D,$A186,'调整分录-上期'!F:F)</f>
        <v>0</v>
      </c>
      <c r="AB186" s="53">
        <f>SUMIF('调整分录-上期'!$D:$D,$A186,'调整分录-上期'!G:G)</f>
        <v>0</v>
      </c>
      <c r="AC186" s="54">
        <f t="shared" si="27"/>
        <v>0</v>
      </c>
    </row>
    <row r="187" spans="1:30" ht="15" customHeight="1" thickBot="1">
      <c r="A187" s="116" t="s">
        <v>174</v>
      </c>
      <c r="B187" s="72" t="s">
        <v>106</v>
      </c>
      <c r="C187" s="73"/>
      <c r="D187" s="74">
        <f>D179-SUM(D180:D186)</f>
        <v>0</v>
      </c>
      <c r="E187" s="74"/>
      <c r="F187" s="74"/>
      <c r="G187" s="74"/>
      <c r="H187" s="74"/>
      <c r="I187" s="74"/>
      <c r="J187" s="74"/>
      <c r="K187" s="74"/>
      <c r="L187" s="74"/>
      <c r="M187" s="74"/>
      <c r="N187" s="74"/>
      <c r="O187" s="74"/>
      <c r="P187" s="74"/>
      <c r="Q187" s="74"/>
      <c r="R187" s="74"/>
      <c r="S187" s="74"/>
      <c r="T187" s="74"/>
      <c r="U187" s="74"/>
      <c r="V187" s="74"/>
      <c r="W187" s="74"/>
      <c r="X187" s="74"/>
      <c r="Y187" s="74"/>
      <c r="Z187" s="74">
        <f>Z179-SUM(Z180:Z186)</f>
        <v>0</v>
      </c>
      <c r="AA187" s="74">
        <f>AA161+SUM(AA167:AA185)+SUMIF('调整分录-上期'!$D:$D,$A187,'调整分录-上期'!F:F)</f>
        <v>20000</v>
      </c>
      <c r="AB187" s="74">
        <f>AB161+SUM(AB167:AB185)+SUMIF('调整分录-上期'!$D:$D,$A187,'调整分录-上期'!G:G)</f>
        <v>0</v>
      </c>
      <c r="AC187" s="75">
        <f>AC179-SUM(AC180:AC186)</f>
        <v>-20000</v>
      </c>
      <c r="AD187" s="119"/>
    </row>
    <row r="188" spans="1:30" ht="15">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0" ht="15">
      <c r="D189" s="43">
        <f t="shared" ref="D189" si="28">D69-D124</f>
        <v>0</v>
      </c>
      <c r="E189" s="43"/>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0" ht="15">
      <c r="D190" s="43">
        <f t="shared" ref="D190" si="29">D187-D120</f>
        <v>0</v>
      </c>
      <c r="E190" s="43"/>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E187" xr:uid="{00000000-0001-0000-0600-000000000000}"/>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77"/>
  <sheetViews>
    <sheetView topLeftCell="B136" workbookViewId="0">
      <selection activeCell="D138" sqref="D138:G139"/>
    </sheetView>
  </sheetViews>
  <sheetFormatPr defaultRowHeight="15"/>
  <cols>
    <col min="1" max="1" width="13" style="5" hidden="1" customWidth="1"/>
    <col min="2" max="2" width="13.25" style="138" customWidth="1"/>
    <col min="3" max="3" width="29" style="76" customWidth="1"/>
    <col min="4" max="4" width="19.375" style="76" customWidth="1"/>
    <col min="5" max="5" width="17.25" style="76" customWidth="1"/>
    <col min="6" max="6" width="16.25" style="81" customWidth="1"/>
    <col min="7" max="7" width="16.625" style="81" customWidth="1"/>
    <col min="8" max="8" width="19.125" style="96" customWidth="1"/>
    <col min="9" max="9" width="14.87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136"/>
      <c r="H1" s="139"/>
    </row>
    <row r="2" spans="1:8" customFormat="1" ht="14.25" hidden="1">
      <c r="A2" s="1" t="s">
        <v>444</v>
      </c>
      <c r="B2" s="136"/>
      <c r="H2" s="139"/>
    </row>
    <row r="3" spans="1:8" customFormat="1" ht="14.25" hidden="1">
      <c r="A3" s="1" t="s">
        <v>462</v>
      </c>
      <c r="B3" s="136"/>
      <c r="H3" s="139"/>
    </row>
    <row r="4" spans="1:8" customFormat="1" ht="14.25" hidden="1">
      <c r="A4" s="1" t="s">
        <v>566</v>
      </c>
      <c r="B4" s="136"/>
      <c r="H4" s="139"/>
    </row>
    <row r="5" spans="1:8" customFormat="1" ht="14.25" hidden="1">
      <c r="A5" s="1" t="s">
        <v>135</v>
      </c>
      <c r="B5" s="136"/>
      <c r="H5" s="139"/>
    </row>
    <row r="6" spans="1:8" customFormat="1" ht="14.25" hidden="1">
      <c r="A6" s="1" t="s">
        <v>541</v>
      </c>
      <c r="B6" s="136"/>
      <c r="H6" s="139"/>
    </row>
    <row r="7" spans="1:8" customFormat="1" ht="14.25" hidden="1">
      <c r="A7" s="1" t="s">
        <v>542</v>
      </c>
      <c r="B7" s="136"/>
      <c r="H7" s="139"/>
    </row>
    <row r="8" spans="1:8" customFormat="1" ht="14.25" hidden="1">
      <c r="A8" s="1" t="s">
        <v>618</v>
      </c>
      <c r="B8" s="136"/>
      <c r="H8" s="139"/>
    </row>
    <row r="9" spans="1:8" customFormat="1" ht="14.25" hidden="1">
      <c r="A9" s="1" t="s">
        <v>567</v>
      </c>
      <c r="B9" s="136"/>
      <c r="H9" s="139"/>
    </row>
    <row r="10" spans="1:8" customFormat="1" ht="14.25" hidden="1">
      <c r="A10" s="1" t="s">
        <v>136</v>
      </c>
      <c r="B10" s="136"/>
      <c r="H10" s="139"/>
    </row>
    <row r="11" spans="1:8" customFormat="1" ht="14.25" hidden="1">
      <c r="A11" s="1" t="s">
        <v>463</v>
      </c>
      <c r="B11" s="136"/>
      <c r="H11" s="139"/>
    </row>
    <row r="12" spans="1:8" customFormat="1" ht="14.25" hidden="1">
      <c r="A12" s="1" t="s">
        <v>464</v>
      </c>
      <c r="B12" s="136"/>
      <c r="H12" s="139"/>
    </row>
    <row r="13" spans="1:8" customFormat="1" ht="14.25" hidden="1">
      <c r="A13" s="1" t="s">
        <v>465</v>
      </c>
      <c r="B13" s="136"/>
      <c r="H13" s="139"/>
    </row>
    <row r="14" spans="1:8" customFormat="1" ht="14.25" hidden="1">
      <c r="A14" s="1" t="s">
        <v>137</v>
      </c>
      <c r="B14" s="136"/>
      <c r="H14" s="139"/>
    </row>
    <row r="15" spans="1:8" customFormat="1" ht="14.25" hidden="1">
      <c r="A15" s="1" t="s">
        <v>616</v>
      </c>
      <c r="B15" s="136"/>
      <c r="H15" s="139"/>
    </row>
    <row r="16" spans="1:8" customFormat="1" ht="14.25" hidden="1">
      <c r="A16" s="1" t="s">
        <v>466</v>
      </c>
      <c r="B16" s="136"/>
      <c r="H16" s="139"/>
    </row>
    <row r="17" spans="1:8" customFormat="1" ht="14.25" hidden="1">
      <c r="A17" s="1" t="s">
        <v>138</v>
      </c>
      <c r="B17" s="136"/>
      <c r="H17" s="139"/>
    </row>
    <row r="18" spans="1:8" customFormat="1" ht="14.25" hidden="1">
      <c r="A18" s="1" t="s">
        <v>614</v>
      </c>
      <c r="B18" s="136"/>
      <c r="H18" s="139"/>
    </row>
    <row r="19" spans="1:8" customFormat="1" ht="14.25" hidden="1">
      <c r="A19" s="1" t="s">
        <v>568</v>
      </c>
      <c r="B19" s="136"/>
      <c r="H19" s="139"/>
    </row>
    <row r="20" spans="1:8" customFormat="1" ht="14.25" hidden="1">
      <c r="A20" s="1" t="s">
        <v>467</v>
      </c>
      <c r="B20" s="136"/>
      <c r="H20" s="139"/>
    </row>
    <row r="21" spans="1:8" customFormat="1" ht="14.25" hidden="1">
      <c r="A21" s="1" t="s">
        <v>139</v>
      </c>
      <c r="B21" s="136"/>
      <c r="H21" s="139"/>
    </row>
    <row r="22" spans="1:8" customFormat="1" ht="14.25" hidden="1">
      <c r="A22" s="1" t="s">
        <v>140</v>
      </c>
      <c r="B22" s="136"/>
      <c r="H22" s="139"/>
    </row>
    <row r="23" spans="1:8" customFormat="1" ht="14.25" hidden="1">
      <c r="A23" s="1" t="s">
        <v>486</v>
      </c>
      <c r="B23" s="136"/>
      <c r="H23" s="139"/>
    </row>
    <row r="24" spans="1:8" customFormat="1" ht="14.25" hidden="1">
      <c r="A24" s="1" t="s">
        <v>569</v>
      </c>
      <c r="B24" s="136"/>
      <c r="H24" s="139"/>
    </row>
    <row r="25" spans="1:8" customFormat="1" ht="14.25" hidden="1">
      <c r="A25" s="1" t="s">
        <v>570</v>
      </c>
      <c r="B25" s="136"/>
      <c r="H25" s="139"/>
    </row>
    <row r="26" spans="1:8" customFormat="1" ht="14.25" hidden="1">
      <c r="A26" s="1" t="s">
        <v>141</v>
      </c>
      <c r="B26" s="136"/>
      <c r="H26" s="139"/>
    </row>
    <row r="27" spans="1:8" customFormat="1" ht="14.25" hidden="1">
      <c r="A27" s="1" t="s">
        <v>142</v>
      </c>
      <c r="B27" s="136"/>
      <c r="H27" s="139"/>
    </row>
    <row r="28" spans="1:8" customFormat="1" ht="14.25" hidden="1">
      <c r="A28" s="1" t="s">
        <v>612</v>
      </c>
      <c r="B28" s="136"/>
      <c r="H28" s="139"/>
    </row>
    <row r="29" spans="1:8" customFormat="1" ht="14.25" hidden="1">
      <c r="A29" s="1" t="s">
        <v>571</v>
      </c>
      <c r="B29" s="136"/>
      <c r="H29" s="139"/>
    </row>
    <row r="30" spans="1:8" customFormat="1" ht="14.25" hidden="1">
      <c r="A30" s="1" t="s">
        <v>572</v>
      </c>
      <c r="B30" s="136"/>
      <c r="H30" s="139"/>
    </row>
    <row r="31" spans="1:8" customFormat="1" ht="14.25" hidden="1">
      <c r="A31" s="1" t="s">
        <v>143</v>
      </c>
      <c r="B31" s="136"/>
      <c r="H31" s="139"/>
    </row>
    <row r="32" spans="1:8" customFormat="1" ht="14.25" hidden="1">
      <c r="A32" s="1" t="s">
        <v>610</v>
      </c>
      <c r="B32" s="136"/>
      <c r="H32" s="139"/>
    </row>
    <row r="33" spans="1:8" customFormat="1" ht="14.25" hidden="1">
      <c r="A33" s="1" t="s">
        <v>608</v>
      </c>
      <c r="B33" s="136"/>
      <c r="H33" s="139"/>
    </row>
    <row r="34" spans="1:8" customFormat="1" ht="14.25" hidden="1">
      <c r="A34" s="1" t="s">
        <v>144</v>
      </c>
      <c r="B34" s="136"/>
      <c r="H34" s="139"/>
    </row>
    <row r="35" spans="1:8" customFormat="1" ht="14.25" hidden="1">
      <c r="A35" s="1" t="s">
        <v>606</v>
      </c>
      <c r="B35" s="136"/>
      <c r="H35" s="139"/>
    </row>
    <row r="36" spans="1:8" customFormat="1" ht="14.25" hidden="1">
      <c r="A36" s="1" t="s">
        <v>604</v>
      </c>
      <c r="B36" s="136"/>
      <c r="H36" s="139"/>
    </row>
    <row r="37" spans="1:8" customFormat="1" ht="14.25" hidden="1">
      <c r="A37" s="1" t="s">
        <v>145</v>
      </c>
      <c r="B37" s="136"/>
      <c r="H37" s="139"/>
    </row>
    <row r="38" spans="1:8" customFormat="1" ht="14.25" hidden="1">
      <c r="A38" s="1" t="s">
        <v>602</v>
      </c>
      <c r="B38" s="136"/>
      <c r="H38" s="139"/>
    </row>
    <row r="39" spans="1:8" customFormat="1" ht="14.25" hidden="1">
      <c r="A39" s="1" t="s">
        <v>146</v>
      </c>
      <c r="B39" s="136"/>
      <c r="H39" s="139"/>
    </row>
    <row r="40" spans="1:8" customFormat="1" ht="14.25" hidden="1">
      <c r="A40" s="1" t="s">
        <v>147</v>
      </c>
      <c r="B40" s="136"/>
      <c r="H40" s="139"/>
    </row>
    <row r="41" spans="1:8" customFormat="1" ht="14.25" hidden="1">
      <c r="A41" s="1" t="s">
        <v>552</v>
      </c>
      <c r="B41" s="136"/>
      <c r="H41" s="139"/>
    </row>
    <row r="42" spans="1:8" customFormat="1" ht="14.25" hidden="1">
      <c r="A42" s="1" t="s">
        <v>148</v>
      </c>
      <c r="B42" s="136"/>
      <c r="H42" s="139"/>
    </row>
    <row r="43" spans="1:8" customFormat="1" ht="14.25" hidden="1">
      <c r="A43" s="1" t="s">
        <v>600</v>
      </c>
      <c r="B43" s="136"/>
      <c r="H43" s="139"/>
    </row>
    <row r="44" spans="1:8" customFormat="1" ht="14.25" hidden="1">
      <c r="A44" s="1" t="s">
        <v>598</v>
      </c>
      <c r="B44" s="136"/>
      <c r="H44" s="139"/>
    </row>
    <row r="45" spans="1:8" customFormat="1" ht="14.25" hidden="1">
      <c r="A45" s="1" t="s">
        <v>149</v>
      </c>
      <c r="B45" s="136"/>
      <c r="H45" s="139"/>
    </row>
    <row r="46" spans="1:8" customFormat="1" ht="14.25" hidden="1">
      <c r="A46" s="1" t="s">
        <v>150</v>
      </c>
      <c r="B46" s="136"/>
      <c r="H46" s="139"/>
    </row>
    <row r="47" spans="1:8" customFormat="1" ht="14.25" hidden="1">
      <c r="A47" s="1" t="s">
        <v>596</v>
      </c>
      <c r="B47" s="136"/>
      <c r="H47" s="139"/>
    </row>
    <row r="48" spans="1:8" customFormat="1" ht="14.25" hidden="1">
      <c r="A48" s="1" t="s">
        <v>151</v>
      </c>
      <c r="B48" s="136"/>
      <c r="H48" s="139"/>
    </row>
    <row r="49" spans="1:8" customFormat="1" ht="14.25" hidden="1">
      <c r="A49" s="1" t="s">
        <v>152</v>
      </c>
      <c r="B49" s="136"/>
      <c r="H49" s="139"/>
    </row>
    <row r="50" spans="1:8" customFormat="1" ht="14.25" hidden="1">
      <c r="A50" s="1" t="s">
        <v>153</v>
      </c>
      <c r="B50" s="136"/>
      <c r="H50" s="139"/>
    </row>
    <row r="51" spans="1:8" customFormat="1" ht="14.25" hidden="1">
      <c r="A51" s="1" t="s">
        <v>154</v>
      </c>
      <c r="B51" s="136"/>
      <c r="H51" s="139"/>
    </row>
    <row r="52" spans="1:8" customFormat="1" ht="14.25" hidden="1">
      <c r="A52" s="1" t="s">
        <v>468</v>
      </c>
      <c r="B52" s="136"/>
      <c r="H52" s="139"/>
    </row>
    <row r="53" spans="1:8" customFormat="1" ht="14.25" hidden="1">
      <c r="A53" s="1" t="s">
        <v>470</v>
      </c>
      <c r="B53" s="136"/>
      <c r="H53" s="139"/>
    </row>
    <row r="54" spans="1:8" customFormat="1" ht="14.25" hidden="1">
      <c r="A54" s="1" t="s">
        <v>573</v>
      </c>
      <c r="B54" s="136"/>
      <c r="H54" s="139"/>
    </row>
    <row r="55" spans="1:8" customFormat="1" ht="14.25" hidden="1">
      <c r="A55" s="1" t="s">
        <v>471</v>
      </c>
      <c r="B55" s="136"/>
      <c r="H55" s="139"/>
    </row>
    <row r="56" spans="1:8" customFormat="1" ht="14.25" hidden="1">
      <c r="A56" s="1" t="s">
        <v>543</v>
      </c>
      <c r="B56" s="136"/>
      <c r="H56" s="139"/>
    </row>
    <row r="57" spans="1:8" customFormat="1" ht="14.25" hidden="1">
      <c r="A57" s="1" t="s">
        <v>544</v>
      </c>
      <c r="B57" s="136"/>
      <c r="H57" s="139"/>
    </row>
    <row r="58" spans="1:8" customFormat="1" ht="14.25" hidden="1">
      <c r="A58" s="1" t="s">
        <v>155</v>
      </c>
      <c r="B58" s="136"/>
      <c r="H58" s="139"/>
    </row>
    <row r="59" spans="1:8" customFormat="1" ht="14.25" hidden="1">
      <c r="A59" s="1" t="s">
        <v>574</v>
      </c>
      <c r="B59" s="136"/>
      <c r="H59" s="139"/>
    </row>
    <row r="60" spans="1:8" customFormat="1" ht="14.25" hidden="1">
      <c r="A60" s="1" t="s">
        <v>472</v>
      </c>
      <c r="B60" s="136"/>
      <c r="H60" s="139"/>
    </row>
    <row r="61" spans="1:8" customFormat="1" ht="14.25" hidden="1">
      <c r="A61" s="1" t="s">
        <v>469</v>
      </c>
      <c r="B61" s="136"/>
      <c r="H61" s="139"/>
    </row>
    <row r="62" spans="1:8" customFormat="1" ht="14.25" hidden="1">
      <c r="A62" s="1" t="s">
        <v>476</v>
      </c>
      <c r="B62" s="136"/>
      <c r="H62" s="139"/>
    </row>
    <row r="63" spans="1:8" customFormat="1" ht="14.25" hidden="1">
      <c r="A63" s="1" t="s">
        <v>477</v>
      </c>
      <c r="B63" s="136"/>
      <c r="H63" s="139"/>
    </row>
    <row r="64" spans="1:8" customFormat="1" ht="14.25" hidden="1">
      <c r="A64" s="1" t="s">
        <v>156</v>
      </c>
      <c r="B64" s="136"/>
      <c r="H64" s="139"/>
    </row>
    <row r="65" spans="1:8" customFormat="1" ht="14.25" hidden="1">
      <c r="A65" s="1" t="s">
        <v>157</v>
      </c>
      <c r="B65" s="136"/>
      <c r="H65" s="139"/>
    </row>
    <row r="66" spans="1:8" customFormat="1" ht="14.25" hidden="1">
      <c r="A66" s="1" t="s">
        <v>158</v>
      </c>
      <c r="B66" s="136"/>
      <c r="H66" s="139"/>
    </row>
    <row r="67" spans="1:8" customFormat="1" ht="14.25" hidden="1">
      <c r="A67" s="1" t="s">
        <v>473</v>
      </c>
      <c r="B67" s="136"/>
      <c r="H67" s="139"/>
    </row>
    <row r="68" spans="1:8" customFormat="1" ht="14.25" hidden="1">
      <c r="A68" s="1" t="s">
        <v>474</v>
      </c>
      <c r="B68" s="136"/>
      <c r="H68" s="139"/>
    </row>
    <row r="69" spans="1:8" customFormat="1" ht="14.25" hidden="1">
      <c r="A69" s="1" t="s">
        <v>478</v>
      </c>
      <c r="B69" s="136"/>
      <c r="H69" s="139"/>
    </row>
    <row r="70" spans="1:8" customFormat="1" ht="14.25" hidden="1">
      <c r="A70" s="1" t="s">
        <v>159</v>
      </c>
      <c r="B70" s="136"/>
      <c r="H70" s="139"/>
    </row>
    <row r="71" spans="1:8" customFormat="1" ht="14.25" hidden="1">
      <c r="A71" s="1" t="s">
        <v>160</v>
      </c>
      <c r="B71" s="136"/>
      <c r="H71" s="139"/>
    </row>
    <row r="72" spans="1:8" customFormat="1" ht="14.25" hidden="1">
      <c r="A72" s="1" t="s">
        <v>475</v>
      </c>
      <c r="B72" s="136"/>
      <c r="H72" s="139"/>
    </row>
    <row r="73" spans="1:8" customFormat="1" ht="14.25" hidden="1">
      <c r="A73" s="1" t="s">
        <v>161</v>
      </c>
      <c r="B73" s="136"/>
      <c r="H73" s="139"/>
    </row>
    <row r="74" spans="1:8" customFormat="1" ht="14.25" hidden="1">
      <c r="A74" s="1" t="s">
        <v>162</v>
      </c>
      <c r="B74" s="136"/>
      <c r="H74" s="139"/>
    </row>
    <row r="75" spans="1:8" customFormat="1" ht="14.25" hidden="1">
      <c r="A75" s="1" t="s">
        <v>575</v>
      </c>
      <c r="B75" s="136"/>
      <c r="H75" s="139"/>
    </row>
    <row r="76" spans="1:8" customFormat="1" ht="14.25" hidden="1">
      <c r="A76" s="1" t="s">
        <v>163</v>
      </c>
      <c r="B76" s="136"/>
      <c r="H76" s="139"/>
    </row>
    <row r="77" spans="1:8" customFormat="1" ht="14.25" hidden="1">
      <c r="A77" s="1" t="s">
        <v>164</v>
      </c>
      <c r="B77" s="136"/>
      <c r="H77" s="139"/>
    </row>
    <row r="78" spans="1:8" customFormat="1" ht="14.25" hidden="1">
      <c r="A78" s="1" t="s">
        <v>165</v>
      </c>
      <c r="B78" s="136"/>
      <c r="H78" s="139"/>
    </row>
    <row r="79" spans="1:8" customFormat="1" ht="14.25" hidden="1">
      <c r="A79" s="1" t="s">
        <v>166</v>
      </c>
      <c r="B79" s="136"/>
      <c r="H79" s="139"/>
    </row>
    <row r="80" spans="1:8" customFormat="1" ht="14.25" hidden="1">
      <c r="A80" s="1" t="s">
        <v>167</v>
      </c>
      <c r="B80" s="136"/>
      <c r="H80" s="139"/>
    </row>
    <row r="81" spans="1:8" customFormat="1" ht="14.25" hidden="1">
      <c r="A81" s="1" t="s">
        <v>594</v>
      </c>
      <c r="B81" s="136"/>
      <c r="H81" s="139"/>
    </row>
    <row r="82" spans="1:8" customFormat="1" ht="14.25" hidden="1">
      <c r="A82" s="1" t="s">
        <v>168</v>
      </c>
      <c r="B82" s="136"/>
      <c r="H82" s="139"/>
    </row>
    <row r="83" spans="1:8" customFormat="1" ht="14.25" hidden="1">
      <c r="A83" s="1" t="s">
        <v>169</v>
      </c>
      <c r="B83" s="136"/>
      <c r="H83" s="139"/>
    </row>
    <row r="84" spans="1:8" customFormat="1" ht="14.25" hidden="1">
      <c r="A84" s="1" t="s">
        <v>593</v>
      </c>
      <c r="B84" s="136"/>
      <c r="H84" s="139"/>
    </row>
    <row r="85" spans="1:8" customFormat="1" ht="14.25" hidden="1">
      <c r="A85" s="1" t="s">
        <v>170</v>
      </c>
      <c r="B85" s="136"/>
      <c r="H85" s="139"/>
    </row>
    <row r="86" spans="1:8" customFormat="1" ht="14.25" hidden="1">
      <c r="A86" s="1" t="s">
        <v>171</v>
      </c>
      <c r="B86" s="136"/>
      <c r="H86" s="139"/>
    </row>
    <row r="87" spans="1:8" customFormat="1" ht="14.25" hidden="1">
      <c r="A87" s="1" t="s">
        <v>172</v>
      </c>
      <c r="B87" s="136"/>
      <c r="H87" s="139"/>
    </row>
    <row r="88" spans="1:8" customFormat="1" ht="14.25" hidden="1">
      <c r="A88" s="1" t="s">
        <v>173</v>
      </c>
      <c r="B88" s="136"/>
      <c r="H88" s="139"/>
    </row>
    <row r="89" spans="1:8" customFormat="1" ht="14.25" hidden="1">
      <c r="A89" s="1" t="s">
        <v>174</v>
      </c>
      <c r="B89" s="136"/>
      <c r="H89" s="139"/>
    </row>
    <row r="90" spans="1:8" customFormat="1" ht="14.25" hidden="1">
      <c r="A90" s="1" t="s">
        <v>175</v>
      </c>
      <c r="B90" s="136"/>
      <c r="H90" s="139"/>
    </row>
    <row r="91" spans="1:8" customFormat="1" ht="14.25" hidden="1">
      <c r="A91" s="1" t="s">
        <v>482</v>
      </c>
      <c r="B91" s="136"/>
      <c r="H91" s="139"/>
    </row>
    <row r="92" spans="1:8" customFormat="1" ht="14.25" hidden="1">
      <c r="A92" s="1" t="s">
        <v>176</v>
      </c>
      <c r="B92" s="136"/>
      <c r="H92" s="139"/>
    </row>
    <row r="93" spans="1:8" customFormat="1" ht="14.25" hidden="1">
      <c r="A93" s="1" t="s">
        <v>177</v>
      </c>
      <c r="B93" s="136"/>
      <c r="H93" s="139"/>
    </row>
    <row r="94" spans="1:8" customFormat="1" ht="14.25" hidden="1">
      <c r="A94" s="1" t="s">
        <v>178</v>
      </c>
      <c r="B94" s="136"/>
      <c r="H94" s="139"/>
    </row>
    <row r="95" spans="1:8" customFormat="1" ht="14.25" hidden="1">
      <c r="A95" s="1" t="s">
        <v>483</v>
      </c>
      <c r="B95" s="136"/>
      <c r="H95" s="139"/>
    </row>
    <row r="96" spans="1:8" customFormat="1" ht="14.25" hidden="1">
      <c r="A96" s="1" t="s">
        <v>179</v>
      </c>
      <c r="B96" s="136"/>
      <c r="H96" s="139"/>
    </row>
    <row r="97" spans="1:8" customFormat="1" ht="14.25" hidden="1">
      <c r="A97" s="1" t="s">
        <v>180</v>
      </c>
      <c r="B97" s="136"/>
      <c r="H97" s="139"/>
    </row>
    <row r="98" spans="1:8" customFormat="1" ht="14.25" hidden="1">
      <c r="A98" s="1" t="s">
        <v>181</v>
      </c>
      <c r="B98" s="136"/>
      <c r="H98" s="139"/>
    </row>
    <row r="99" spans="1:8" customFormat="1" ht="14.25" hidden="1">
      <c r="A99" s="1" t="s">
        <v>182</v>
      </c>
      <c r="B99" s="136"/>
      <c r="H99" s="139"/>
    </row>
    <row r="100" spans="1:8" customFormat="1" ht="14.25" hidden="1">
      <c r="A100" s="1" t="s">
        <v>183</v>
      </c>
      <c r="B100" s="136"/>
      <c r="H100" s="139"/>
    </row>
    <row r="101" spans="1:8" customFormat="1" ht="14.25" hidden="1">
      <c r="A101" s="1" t="s">
        <v>184</v>
      </c>
      <c r="B101" s="136"/>
      <c r="H101" s="139"/>
    </row>
    <row r="102" spans="1:8" customFormat="1" ht="14.25" hidden="1">
      <c r="A102" s="1" t="s">
        <v>185</v>
      </c>
      <c r="B102" s="136"/>
      <c r="H102" s="139"/>
    </row>
    <row r="103" spans="1:8" customFormat="1" ht="14.25" hidden="1">
      <c r="A103" s="1" t="s">
        <v>186</v>
      </c>
      <c r="B103" s="136"/>
      <c r="H103" s="139"/>
    </row>
    <row r="104" spans="1:8" customFormat="1" ht="14.25" hidden="1">
      <c r="A104" s="1" t="s">
        <v>187</v>
      </c>
      <c r="B104" s="136"/>
      <c r="H104" s="139"/>
    </row>
    <row r="105" spans="1:8" customFormat="1" ht="14.25" hidden="1">
      <c r="A105" s="1" t="s">
        <v>188</v>
      </c>
      <c r="B105" s="136"/>
      <c r="H105" s="139"/>
    </row>
    <row r="106" spans="1:8" customFormat="1" ht="14.25" hidden="1">
      <c r="A106" s="1" t="s">
        <v>189</v>
      </c>
      <c r="B106" s="136"/>
      <c r="H106" s="139"/>
    </row>
    <row r="107" spans="1:8" customFormat="1" ht="14.25" hidden="1">
      <c r="A107" s="1" t="s">
        <v>190</v>
      </c>
      <c r="B107" s="136"/>
      <c r="H107" s="139"/>
    </row>
    <row r="108" spans="1:8" customFormat="1" ht="14.25" hidden="1">
      <c r="A108" s="1" t="s">
        <v>640</v>
      </c>
      <c r="B108" s="136"/>
      <c r="H108" s="139"/>
    </row>
    <row r="109" spans="1:8" customFormat="1" ht="14.25" hidden="1">
      <c r="A109" s="1" t="s">
        <v>641</v>
      </c>
      <c r="B109" s="136"/>
      <c r="H109" s="139"/>
    </row>
    <row r="110" spans="1:8" customFormat="1" ht="14.25" hidden="1">
      <c r="A110" s="1" t="s">
        <v>591</v>
      </c>
      <c r="B110" s="136"/>
      <c r="H110" s="139"/>
    </row>
    <row r="111" spans="1:8" customFormat="1" ht="14.25" hidden="1">
      <c r="A111" s="1" t="s">
        <v>130</v>
      </c>
      <c r="B111" s="136"/>
      <c r="H111" s="139"/>
    </row>
    <row r="112" spans="1:8" customFormat="1" ht="14.25" hidden="1">
      <c r="A112" s="1" t="s">
        <v>194</v>
      </c>
      <c r="B112" s="136"/>
      <c r="H112" s="139"/>
    </row>
    <row r="113" spans="1:8" customFormat="1" ht="14.25" hidden="1">
      <c r="A113" s="1" t="s">
        <v>587</v>
      </c>
      <c r="B113" s="136"/>
      <c r="H113" s="139"/>
    </row>
    <row r="114" spans="1:8" customFormat="1" ht="14.25" hidden="1">
      <c r="A114" s="1" t="s">
        <v>192</v>
      </c>
      <c r="B114" s="136"/>
      <c r="H114" s="139"/>
    </row>
    <row r="115" spans="1:8" customFormat="1" ht="14.25" hidden="1">
      <c r="A115" s="1" t="s">
        <v>588</v>
      </c>
      <c r="B115" s="136"/>
      <c r="H115" s="139"/>
    </row>
    <row r="116" spans="1:8" customFormat="1" ht="14.25" hidden="1">
      <c r="A116" s="1" t="s">
        <v>191</v>
      </c>
      <c r="B116" s="136"/>
      <c r="H116" s="139"/>
    </row>
    <row r="117" spans="1:8" customFormat="1" ht="14.25" hidden="1">
      <c r="A117" s="1" t="s">
        <v>193</v>
      </c>
      <c r="B117" s="136"/>
      <c r="H117" s="139"/>
    </row>
    <row r="118" spans="1:8" customFormat="1" ht="14.25" hidden="1">
      <c r="A118" s="1" t="s">
        <v>484</v>
      </c>
      <c r="B118" s="136"/>
      <c r="H118" s="139"/>
    </row>
    <row r="119" spans="1:8" customFormat="1" ht="14.25" hidden="1">
      <c r="A119" s="1" t="s">
        <v>485</v>
      </c>
      <c r="B119" s="136"/>
      <c r="H119" s="139"/>
    </row>
    <row r="120" spans="1:8" customFormat="1" ht="14.25" hidden="1">
      <c r="A120" s="1" t="s">
        <v>585</v>
      </c>
      <c r="B120" s="136"/>
      <c r="H120" s="139"/>
    </row>
    <row r="121" spans="1:8" customFormat="1" ht="14.25" hidden="1">
      <c r="A121" s="1" t="s">
        <v>488</v>
      </c>
      <c r="B121" s="136"/>
      <c r="H121" s="139"/>
    </row>
    <row r="122" spans="1:8" customFormat="1" ht="14.25" hidden="1">
      <c r="A122" s="1" t="s">
        <v>490</v>
      </c>
      <c r="B122" s="136"/>
      <c r="H122" s="139"/>
    </row>
    <row r="123" spans="1:8" customFormat="1" ht="14.25" hidden="1">
      <c r="A123" s="1" t="s">
        <v>195</v>
      </c>
      <c r="B123" s="136"/>
      <c r="H123" s="139"/>
    </row>
    <row r="124" spans="1:8" customFormat="1" ht="14.25" hidden="1">
      <c r="A124" s="1" t="s">
        <v>579</v>
      </c>
      <c r="B124" s="136"/>
      <c r="H124" s="139"/>
    </row>
    <row r="125" spans="1:8" customFormat="1" ht="14.25" hidden="1">
      <c r="A125" s="1" t="s">
        <v>196</v>
      </c>
      <c r="B125" s="136"/>
      <c r="H125" s="139"/>
    </row>
    <row r="126" spans="1:8" customFormat="1" ht="14.25" hidden="1">
      <c r="A126" s="1" t="s">
        <v>197</v>
      </c>
      <c r="B126" s="136"/>
      <c r="H126" s="139"/>
    </row>
    <row r="127" spans="1:8" customFormat="1" ht="14.25" hidden="1">
      <c r="A127" s="1" t="s">
        <v>198</v>
      </c>
      <c r="B127" s="136"/>
      <c r="H127" s="139"/>
    </row>
    <row r="128" spans="1:8" customFormat="1" ht="14.25" hidden="1">
      <c r="A128" s="1" t="s">
        <v>199</v>
      </c>
      <c r="B128" s="136"/>
      <c r="H128" s="139"/>
    </row>
    <row r="129" spans="1:15" customFormat="1" ht="14.25" hidden="1">
      <c r="A129" s="1" t="s">
        <v>200</v>
      </c>
      <c r="B129" s="136"/>
      <c r="H129" s="139"/>
    </row>
    <row r="130" spans="1:15" customFormat="1" ht="14.25" hidden="1">
      <c r="A130" s="1" t="s">
        <v>577</v>
      </c>
      <c r="B130" s="136"/>
      <c r="H130" s="139"/>
    </row>
    <row r="131" spans="1:15" customFormat="1" ht="14.25" hidden="1">
      <c r="A131" s="1" t="s">
        <v>201</v>
      </c>
      <c r="B131" s="136"/>
      <c r="H131" s="139"/>
    </row>
    <row r="132" spans="1:15" customFormat="1" ht="14.25" hidden="1">
      <c r="A132" s="1" t="s">
        <v>202</v>
      </c>
      <c r="B132" s="136"/>
      <c r="H132" s="139"/>
    </row>
    <row r="133" spans="1:15" customFormat="1" ht="14.25" hidden="1">
      <c r="A133" s="1" t="s">
        <v>203</v>
      </c>
      <c r="B133" s="136"/>
      <c r="H133" s="139"/>
    </row>
    <row r="134" spans="1:15" customFormat="1" ht="14.25" hidden="1">
      <c r="A134" s="1" t="s">
        <v>204</v>
      </c>
      <c r="B134" s="136"/>
      <c r="H134" s="139"/>
    </row>
    <row r="135" spans="1:15" customFormat="1" ht="14.25" hidden="1">
      <c r="A135" s="1" t="s">
        <v>205</v>
      </c>
      <c r="B135" s="136"/>
      <c r="H135" s="139"/>
    </row>
    <row r="136" spans="1:15" customFormat="1" ht="29.25" customHeight="1">
      <c r="A136" s="3"/>
      <c r="B136" s="137" t="s">
        <v>206</v>
      </c>
      <c r="C136" s="4" t="s">
        <v>207</v>
      </c>
      <c r="D136" s="4" t="s">
        <v>208</v>
      </c>
      <c r="E136" s="4" t="s">
        <v>209</v>
      </c>
      <c r="F136" s="4" t="s">
        <v>210</v>
      </c>
      <c r="G136" s="4" t="s">
        <v>211</v>
      </c>
      <c r="H136" s="139"/>
      <c r="J136" s="100" t="s">
        <v>496</v>
      </c>
      <c r="K136" s="100" t="s">
        <v>497</v>
      </c>
      <c r="L136" s="100" t="s">
        <v>498</v>
      </c>
      <c r="M136" s="100" t="s">
        <v>499</v>
      </c>
      <c r="N136" s="100" t="s">
        <v>500</v>
      </c>
      <c r="O136" s="100" t="s">
        <v>501</v>
      </c>
    </row>
    <row r="137" spans="1:15">
      <c r="A137" s="76"/>
      <c r="B137" s="103"/>
      <c r="C137" s="98"/>
      <c r="D137" s="98"/>
      <c r="E137" s="98"/>
      <c r="F137" s="99"/>
      <c r="G137" s="99"/>
      <c r="I137" s="96"/>
      <c r="J137" s="46"/>
      <c r="K137" s="101"/>
    </row>
    <row r="138" spans="1:15" ht="16.5">
      <c r="A138" s="76"/>
      <c r="B138" s="103"/>
      <c r="C138" s="98"/>
      <c r="D138" s="98" t="s">
        <v>654</v>
      </c>
      <c r="E138" s="98"/>
      <c r="F138" s="225">
        <v>10000</v>
      </c>
      <c r="G138" s="99"/>
      <c r="I138" s="96"/>
      <c r="J138" s="46"/>
      <c r="K138" s="101"/>
    </row>
    <row r="139" spans="1:15" ht="16.5">
      <c r="A139" s="76"/>
      <c r="B139" s="103"/>
      <c r="C139" s="98"/>
      <c r="D139" s="98" t="s">
        <v>655</v>
      </c>
      <c r="E139" s="98"/>
      <c r="F139" s="225"/>
      <c r="G139" s="225">
        <v>10000</v>
      </c>
      <c r="I139" s="96"/>
      <c r="J139" s="46"/>
      <c r="K139" s="101"/>
    </row>
    <row r="140" spans="1:15" ht="16.5">
      <c r="A140" s="76"/>
      <c r="B140" s="103"/>
      <c r="C140" s="98"/>
      <c r="D140" s="98"/>
      <c r="E140" s="98"/>
      <c r="F140" s="225"/>
      <c r="G140" s="99"/>
      <c r="I140" s="96"/>
      <c r="J140" s="46"/>
      <c r="K140" s="101"/>
    </row>
    <row r="141" spans="1:15" ht="16.5">
      <c r="A141" s="76"/>
      <c r="B141" s="103"/>
      <c r="C141" s="98"/>
      <c r="D141" s="98"/>
      <c r="E141" s="98"/>
      <c r="F141" s="225"/>
      <c r="G141" s="99"/>
      <c r="I141" s="96"/>
      <c r="J141" s="46"/>
      <c r="K141" s="101"/>
    </row>
    <row r="142" spans="1:15" ht="16.5">
      <c r="A142" s="76"/>
      <c r="B142" s="103"/>
      <c r="C142" s="98"/>
      <c r="D142" s="98"/>
      <c r="E142" s="98"/>
      <c r="F142" s="225"/>
      <c r="G142" s="99"/>
      <c r="I142" s="96"/>
      <c r="J142" s="46"/>
      <c r="K142" s="101"/>
    </row>
    <row r="143" spans="1:15" ht="16.5">
      <c r="A143" s="76"/>
      <c r="B143" s="103"/>
      <c r="C143" s="98"/>
      <c r="D143" s="98"/>
      <c r="E143" s="98"/>
      <c r="F143" s="225"/>
      <c r="G143" s="99"/>
      <c r="I143" s="96"/>
      <c r="J143" s="46"/>
      <c r="K143" s="101"/>
    </row>
    <row r="144" spans="1:15" ht="16.5">
      <c r="A144" s="76"/>
      <c r="B144" s="103"/>
      <c r="C144" s="98"/>
      <c r="D144" s="98"/>
      <c r="E144" s="98"/>
      <c r="F144" s="225"/>
      <c r="G144" s="99"/>
      <c r="I144" s="96"/>
      <c r="J144" s="46"/>
      <c r="K144" s="101"/>
    </row>
    <row r="145" spans="1:11" ht="16.5">
      <c r="A145" s="76"/>
      <c r="B145" s="103"/>
      <c r="C145" s="98"/>
      <c r="D145" s="98"/>
      <c r="E145" s="225"/>
      <c r="F145" s="225"/>
      <c r="G145" s="99"/>
      <c r="I145" s="96"/>
      <c r="J145" s="46"/>
      <c r="K145" s="101"/>
    </row>
    <row r="146" spans="1:11" ht="16.5">
      <c r="A146" s="76"/>
      <c r="B146" s="103"/>
      <c r="C146" s="98"/>
      <c r="D146" s="98"/>
      <c r="E146" s="98"/>
      <c r="F146" s="225"/>
      <c r="G146" s="99"/>
      <c r="I146" s="96"/>
      <c r="J146" s="46"/>
      <c r="K146" s="101"/>
    </row>
    <row r="147" spans="1:11" ht="16.5">
      <c r="A147" s="76"/>
      <c r="B147" s="103"/>
      <c r="C147" s="98"/>
      <c r="D147" s="98"/>
      <c r="E147" s="98"/>
      <c r="F147" s="225"/>
      <c r="G147" s="99"/>
      <c r="I147" s="96"/>
      <c r="J147" s="46"/>
      <c r="K147" s="101"/>
    </row>
    <row r="148" spans="1:11" ht="16.5">
      <c r="A148" s="76"/>
      <c r="B148" s="103"/>
      <c r="C148" s="98"/>
      <c r="D148" s="98"/>
      <c r="E148" s="98"/>
      <c r="F148" s="225"/>
      <c r="G148" s="99"/>
      <c r="I148" s="96"/>
      <c r="J148" s="46"/>
      <c r="K148" s="101"/>
    </row>
    <row r="149" spans="1:11" ht="16.5">
      <c r="A149" s="76"/>
      <c r="B149" s="103"/>
      <c r="C149" s="98"/>
      <c r="D149" s="98"/>
      <c r="E149" s="98"/>
      <c r="F149" s="225"/>
      <c r="G149" s="99"/>
      <c r="I149" s="96"/>
      <c r="J149" s="46"/>
      <c r="K149" s="101"/>
    </row>
    <row r="150" spans="1:11" ht="16.5">
      <c r="A150" s="76"/>
      <c r="B150" s="103"/>
      <c r="C150" s="98"/>
      <c r="D150" s="98"/>
      <c r="E150" s="98"/>
      <c r="F150" s="225"/>
      <c r="G150" s="99"/>
      <c r="I150" s="96"/>
      <c r="J150" s="46"/>
      <c r="K150" s="101"/>
    </row>
    <row r="151" spans="1:11" ht="16.5">
      <c r="A151" s="76"/>
      <c r="B151" s="103"/>
      <c r="C151" s="98"/>
      <c r="D151" s="98"/>
      <c r="E151" s="98"/>
      <c r="F151" s="225"/>
      <c r="G151" s="99"/>
      <c r="I151" s="96"/>
      <c r="J151" s="46"/>
      <c r="K151" s="101"/>
    </row>
    <row r="152" spans="1:11" ht="16.5">
      <c r="A152" s="76"/>
      <c r="B152" s="103"/>
      <c r="C152" s="98"/>
      <c r="D152" s="98"/>
      <c r="E152" s="98"/>
      <c r="F152" s="225"/>
      <c r="G152" s="99"/>
      <c r="I152" s="96"/>
      <c r="J152" s="46"/>
      <c r="K152" s="101"/>
    </row>
    <row r="153" spans="1:11" ht="16.5">
      <c r="A153" s="76"/>
      <c r="B153" s="103"/>
      <c r="C153" s="98"/>
      <c r="D153" s="98"/>
      <c r="E153" s="98"/>
      <c r="F153" s="225"/>
      <c r="G153" s="99"/>
      <c r="I153" s="96"/>
      <c r="J153" s="46"/>
      <c r="K153" s="101"/>
    </row>
    <row r="154" spans="1:11">
      <c r="A154" s="76"/>
      <c r="B154" s="103"/>
      <c r="C154" s="98"/>
      <c r="D154" s="98"/>
      <c r="E154" s="98"/>
      <c r="F154" s="99"/>
      <c r="G154" s="99"/>
      <c r="I154" s="96"/>
      <c r="J154" s="46"/>
      <c r="K154" s="101"/>
    </row>
    <row r="155" spans="1:11">
      <c r="A155" s="76"/>
      <c r="B155" s="103"/>
      <c r="C155" s="98"/>
      <c r="D155" s="224"/>
      <c r="E155" s="98"/>
      <c r="F155" s="99"/>
      <c r="G155" s="99"/>
      <c r="I155" s="96"/>
      <c r="J155" s="46"/>
      <c r="K155" s="101"/>
    </row>
    <row r="156" spans="1:11">
      <c r="A156" s="76"/>
      <c r="B156" s="103"/>
      <c r="C156" s="98"/>
      <c r="D156" s="98"/>
      <c r="E156" s="98"/>
      <c r="F156" s="99"/>
      <c r="G156" s="99"/>
      <c r="I156" s="96"/>
      <c r="J156" s="46"/>
      <c r="K156" s="101"/>
    </row>
    <row r="157" spans="1:11">
      <c r="A157" s="76"/>
      <c r="B157" s="103"/>
      <c r="C157" s="98"/>
      <c r="D157" s="224"/>
      <c r="E157" s="98"/>
      <c r="F157" s="99"/>
      <c r="G157" s="99"/>
      <c r="I157" s="96"/>
      <c r="J157" s="46"/>
      <c r="K157" s="101"/>
    </row>
    <row r="158" spans="1:11">
      <c r="A158" s="76"/>
      <c r="B158" s="103"/>
      <c r="C158" s="98"/>
      <c r="D158" s="98"/>
      <c r="E158" s="98"/>
      <c r="F158" s="99"/>
      <c r="G158" s="99"/>
      <c r="I158" s="96"/>
      <c r="J158" s="46"/>
      <c r="K158" s="101"/>
    </row>
    <row r="159" spans="1:11">
      <c r="A159" s="76"/>
      <c r="B159" s="103"/>
      <c r="C159" s="98"/>
      <c r="D159" s="98"/>
      <c r="E159" s="98"/>
      <c r="F159" s="99"/>
      <c r="G159" s="99"/>
      <c r="I159" s="96"/>
      <c r="J159" s="46"/>
      <c r="K159" s="101"/>
    </row>
    <row r="160" spans="1:11">
      <c r="A160" s="76"/>
      <c r="B160" s="103"/>
      <c r="C160" s="98"/>
      <c r="D160" s="98"/>
      <c r="E160" s="98"/>
      <c r="F160" s="99"/>
      <c r="G160" s="99"/>
      <c r="I160" s="96"/>
      <c r="J160" s="46"/>
      <c r="K160" s="101"/>
    </row>
    <row r="161" spans="1:11">
      <c r="A161" s="76"/>
      <c r="B161" s="103"/>
      <c r="C161" s="98"/>
      <c r="D161" s="98"/>
      <c r="E161" s="98"/>
      <c r="F161" s="99"/>
      <c r="G161" s="99"/>
      <c r="I161" s="96"/>
      <c r="J161" s="46"/>
      <c r="K161" s="101"/>
    </row>
    <row r="162" spans="1:11">
      <c r="A162" s="76"/>
      <c r="B162" s="103"/>
      <c r="C162" s="98"/>
      <c r="D162" s="98"/>
      <c r="E162" s="98"/>
      <c r="F162" s="99"/>
      <c r="G162" s="99"/>
      <c r="I162" s="96"/>
      <c r="J162" s="46"/>
      <c r="K162" s="101"/>
    </row>
    <row r="163" spans="1:11">
      <c r="A163" s="76"/>
      <c r="B163" s="103"/>
      <c r="C163" s="98"/>
      <c r="D163" s="98"/>
      <c r="E163" s="98"/>
      <c r="F163" s="99"/>
      <c r="G163" s="99"/>
      <c r="I163" s="96"/>
      <c r="J163" s="46"/>
      <c r="K163" s="101"/>
    </row>
    <row r="164" spans="1:11">
      <c r="A164" s="76"/>
      <c r="B164" s="103"/>
      <c r="C164" s="98"/>
      <c r="D164" s="98"/>
      <c r="E164" s="98"/>
      <c r="F164" s="99"/>
      <c r="G164" s="99"/>
      <c r="I164" s="96"/>
      <c r="J164" s="46"/>
      <c r="K164" s="101"/>
    </row>
    <row r="165" spans="1:11">
      <c r="A165" s="76"/>
      <c r="B165" s="103"/>
      <c r="C165" s="98"/>
      <c r="D165" s="98"/>
      <c r="E165" s="98"/>
      <c r="F165" s="99"/>
      <c r="G165" s="99"/>
      <c r="I165" s="96"/>
      <c r="J165" s="46"/>
      <c r="K165" s="101"/>
    </row>
    <row r="166" spans="1:11">
      <c r="A166" s="76"/>
      <c r="B166" s="103"/>
      <c r="C166" s="98"/>
      <c r="D166" s="98"/>
      <c r="E166" s="98"/>
      <c r="F166" s="99"/>
      <c r="G166" s="99"/>
      <c r="I166" s="96"/>
      <c r="J166" s="46"/>
      <c r="K166" s="101"/>
    </row>
    <row r="167" spans="1:11">
      <c r="A167" s="76"/>
      <c r="B167" s="103"/>
      <c r="C167" s="98"/>
      <c r="D167" s="98"/>
      <c r="E167" s="98"/>
      <c r="F167" s="99"/>
      <c r="G167" s="99"/>
      <c r="I167" s="96"/>
      <c r="J167" s="46"/>
      <c r="K167" s="101"/>
    </row>
    <row r="168" spans="1:11">
      <c r="A168" s="76"/>
      <c r="B168" s="103"/>
      <c r="C168" s="98"/>
      <c r="D168" s="98"/>
      <c r="E168" s="98"/>
      <c r="F168" s="99"/>
      <c r="G168" s="99"/>
      <c r="I168" s="96"/>
      <c r="J168" s="46"/>
      <c r="K168" s="101"/>
    </row>
    <row r="169" spans="1:11">
      <c r="A169" s="76"/>
      <c r="B169" s="103"/>
      <c r="C169" s="98"/>
      <c r="D169" s="98"/>
      <c r="E169" s="98"/>
      <c r="F169" s="99"/>
      <c r="G169" s="99"/>
      <c r="I169" s="96"/>
      <c r="J169" s="46"/>
      <c r="K169" s="101"/>
    </row>
    <row r="170" spans="1:11">
      <c r="A170" s="76"/>
      <c r="B170" s="103"/>
      <c r="C170" s="98"/>
      <c r="D170" s="224"/>
      <c r="E170" s="98"/>
      <c r="F170" s="99"/>
      <c r="G170" s="99"/>
      <c r="I170" s="96"/>
      <c r="J170" s="46"/>
      <c r="K170" s="101"/>
    </row>
    <row r="171" spans="1:11">
      <c r="A171" s="76"/>
      <c r="B171" s="103"/>
      <c r="C171" s="98"/>
      <c r="D171" s="98"/>
      <c r="E171" s="98"/>
      <c r="F171" s="99"/>
      <c r="G171" s="99"/>
      <c r="I171" s="96"/>
      <c r="J171" s="46"/>
      <c r="K171" s="101"/>
    </row>
    <row r="172" spans="1:11">
      <c r="A172" s="76"/>
      <c r="B172" s="103"/>
      <c r="C172" s="98"/>
      <c r="D172" s="98"/>
      <c r="E172" s="98"/>
      <c r="F172" s="99"/>
      <c r="G172" s="99"/>
      <c r="I172" s="96"/>
      <c r="J172" s="46"/>
      <c r="K172" s="101"/>
    </row>
    <row r="173" spans="1:11">
      <c r="A173" s="76"/>
      <c r="B173" s="103"/>
      <c r="C173" s="98"/>
      <c r="D173" s="98"/>
      <c r="E173" s="98"/>
      <c r="F173" s="99"/>
      <c r="G173" s="99"/>
      <c r="I173" s="96"/>
      <c r="J173" s="46"/>
      <c r="K173" s="101"/>
    </row>
    <row r="174" spans="1:11">
      <c r="A174" s="76"/>
      <c r="B174" s="103"/>
      <c r="C174" s="98"/>
      <c r="D174" s="224"/>
      <c r="E174" s="98"/>
      <c r="F174" s="99"/>
      <c r="G174" s="99"/>
      <c r="I174" s="96"/>
      <c r="J174" s="46"/>
      <c r="K174" s="101"/>
    </row>
    <row r="175" spans="1:11">
      <c r="A175" s="76"/>
      <c r="B175" s="103"/>
      <c r="C175" s="98"/>
      <c r="D175" s="98"/>
      <c r="E175" s="98"/>
      <c r="F175" s="99"/>
      <c r="G175" s="99"/>
      <c r="I175" s="96"/>
      <c r="J175" s="46"/>
      <c r="K175" s="101"/>
    </row>
    <row r="176" spans="1:11">
      <c r="A176" s="76"/>
      <c r="B176" s="103"/>
      <c r="C176" s="98"/>
      <c r="D176" s="98"/>
      <c r="E176" s="98"/>
      <c r="F176" s="99"/>
      <c r="G176" s="99"/>
      <c r="I176" s="96"/>
      <c r="J176" s="46"/>
      <c r="K176" s="101"/>
    </row>
    <row r="177" spans="1:11">
      <c r="A177" s="76"/>
      <c r="B177" s="103"/>
      <c r="C177" s="98"/>
      <c r="D177" s="98"/>
      <c r="E177" s="98"/>
      <c r="F177" s="99"/>
      <c r="G177" s="99"/>
      <c r="I177" s="96"/>
      <c r="J177" s="46"/>
      <c r="K177" s="101"/>
    </row>
    <row r="178" spans="1:11">
      <c r="A178" s="76"/>
      <c r="B178" s="80"/>
      <c r="C178" s="98"/>
      <c r="D178" s="98"/>
      <c r="E178" s="98"/>
      <c r="F178" s="99"/>
      <c r="G178" s="99"/>
      <c r="I178" s="96"/>
      <c r="J178" s="46"/>
      <c r="K178" s="101"/>
    </row>
    <row r="179" spans="1:11">
      <c r="A179" s="76"/>
      <c r="B179" s="80"/>
      <c r="C179" s="98"/>
      <c r="D179" s="98"/>
      <c r="E179" s="98"/>
      <c r="F179" s="99"/>
      <c r="G179" s="99"/>
      <c r="I179" s="96"/>
      <c r="J179" s="46"/>
      <c r="K179" s="101"/>
    </row>
    <row r="180" spans="1:11">
      <c r="A180" s="76"/>
      <c r="B180" s="80"/>
      <c r="C180" s="98"/>
      <c r="D180" s="98"/>
      <c r="E180" s="98"/>
      <c r="F180" s="99"/>
      <c r="G180" s="99"/>
      <c r="I180" s="96"/>
      <c r="J180" s="46"/>
      <c r="K180" s="101"/>
    </row>
    <row r="181" spans="1:11">
      <c r="A181" s="76"/>
      <c r="B181" s="80"/>
      <c r="C181" s="98"/>
      <c r="D181" s="98"/>
      <c r="E181" s="98"/>
      <c r="F181" s="99"/>
      <c r="G181" s="99"/>
      <c r="I181" s="96"/>
      <c r="J181" s="46"/>
      <c r="K181" s="101"/>
    </row>
    <row r="182" spans="1:11">
      <c r="A182" s="76"/>
      <c r="B182" s="80"/>
      <c r="C182" s="98"/>
      <c r="D182" s="98"/>
      <c r="E182" s="98"/>
      <c r="F182" s="99"/>
      <c r="G182" s="99"/>
      <c r="I182" s="96"/>
      <c r="J182" s="46"/>
      <c r="K182" s="101"/>
    </row>
    <row r="183" spans="1:11">
      <c r="A183" s="76"/>
      <c r="B183" s="80"/>
      <c r="C183" s="98"/>
      <c r="D183" s="98"/>
      <c r="E183" s="98"/>
      <c r="F183" s="99"/>
      <c r="G183" s="99"/>
      <c r="I183" s="96"/>
      <c r="J183" s="46"/>
      <c r="K183" s="101"/>
    </row>
    <row r="184" spans="1:11">
      <c r="A184" s="76"/>
      <c r="B184" s="80"/>
      <c r="C184" s="98"/>
      <c r="D184" s="98"/>
      <c r="E184" s="98"/>
      <c r="F184" s="99"/>
      <c r="G184" s="99"/>
      <c r="I184" s="96"/>
      <c r="J184" s="46"/>
      <c r="K184" s="101"/>
    </row>
    <row r="185" spans="1:11">
      <c r="A185" s="76"/>
      <c r="B185" s="80"/>
      <c r="C185" s="98"/>
      <c r="D185" s="98"/>
      <c r="E185" s="98"/>
      <c r="F185" s="99"/>
      <c r="G185" s="99"/>
      <c r="I185" s="96"/>
      <c r="J185" s="46"/>
      <c r="K185" s="101"/>
    </row>
    <row r="186" spans="1:11">
      <c r="A186" s="76"/>
      <c r="B186" s="80"/>
      <c r="C186" s="98"/>
      <c r="D186" s="98"/>
      <c r="E186" s="98"/>
      <c r="F186" s="99"/>
      <c r="G186" s="99"/>
      <c r="I186" s="96"/>
      <c r="J186" s="46"/>
      <c r="K186" s="101"/>
    </row>
    <row r="187" spans="1:11">
      <c r="A187" s="76"/>
      <c r="B187" s="80"/>
      <c r="C187" s="98"/>
      <c r="D187" s="98"/>
      <c r="E187" s="98"/>
      <c r="F187" s="99"/>
      <c r="G187" s="99"/>
      <c r="I187" s="96"/>
      <c r="J187" s="46"/>
      <c r="K187" s="101"/>
    </row>
    <row r="188" spans="1:11">
      <c r="A188" s="76"/>
      <c r="B188" s="80"/>
      <c r="C188" s="98"/>
      <c r="D188" s="98"/>
      <c r="E188" s="98"/>
      <c r="F188" s="99"/>
      <c r="G188" s="99"/>
      <c r="I188" s="96"/>
      <c r="J188" s="46"/>
      <c r="K188" s="101"/>
    </row>
    <row r="189" spans="1:11">
      <c r="A189" s="76"/>
      <c r="B189" s="80"/>
      <c r="C189" s="98"/>
      <c r="D189" s="98"/>
      <c r="E189" s="98"/>
      <c r="F189" s="99"/>
      <c r="G189" s="99"/>
      <c r="I189" s="96"/>
      <c r="J189" s="46"/>
      <c r="K189" s="101"/>
    </row>
    <row r="190" spans="1:11">
      <c r="A190" s="76"/>
      <c r="B190" s="80"/>
      <c r="C190" s="98"/>
      <c r="D190" s="98"/>
      <c r="E190" s="98"/>
      <c r="F190" s="99"/>
      <c r="G190" s="99"/>
      <c r="I190" s="96"/>
      <c r="J190" s="46"/>
      <c r="K190" s="101"/>
    </row>
    <row r="191" spans="1:11">
      <c r="A191" s="76"/>
      <c r="B191" s="80"/>
      <c r="C191" s="98"/>
      <c r="D191" s="98"/>
      <c r="E191" s="98"/>
      <c r="F191" s="99"/>
      <c r="G191" s="99"/>
      <c r="I191" s="96"/>
      <c r="J191" s="46"/>
      <c r="K191" s="101"/>
    </row>
    <row r="192" spans="1:11">
      <c r="A192" s="76"/>
      <c r="B192" s="80"/>
      <c r="C192" s="45"/>
      <c r="D192" s="45"/>
      <c r="E192" s="45"/>
      <c r="I192" s="96"/>
      <c r="J192" s="46"/>
      <c r="K192" s="101"/>
    </row>
    <row r="193" spans="1:11">
      <c r="A193" s="76"/>
      <c r="B193" s="80"/>
      <c r="C193" s="45"/>
      <c r="D193" s="45"/>
      <c r="E193" s="45"/>
      <c r="I193" s="96"/>
      <c r="J193" s="46"/>
      <c r="K193" s="101"/>
    </row>
    <row r="194" spans="1:11">
      <c r="A194" s="76"/>
      <c r="B194" s="80"/>
      <c r="C194" s="45"/>
      <c r="D194" s="45"/>
      <c r="E194" s="45"/>
      <c r="I194" s="96"/>
      <c r="J194" s="46"/>
      <c r="K194" s="101"/>
    </row>
    <row r="195" spans="1:11">
      <c r="A195" s="76"/>
      <c r="B195" s="80"/>
      <c r="C195" s="45"/>
      <c r="D195" s="45"/>
      <c r="E195" s="45"/>
      <c r="I195" s="96"/>
      <c r="J195" s="46"/>
      <c r="K195" s="101"/>
    </row>
    <row r="196" spans="1:11">
      <c r="A196" s="76"/>
      <c r="B196" s="80"/>
      <c r="C196" s="45"/>
      <c r="D196" s="45"/>
      <c r="E196" s="45"/>
      <c r="I196" s="96"/>
      <c r="J196" s="46"/>
      <c r="K196" s="101"/>
    </row>
    <row r="197" spans="1:11">
      <c r="A197" s="76"/>
      <c r="B197" s="80"/>
      <c r="C197" s="45"/>
      <c r="D197" s="45"/>
      <c r="E197" s="45"/>
      <c r="I197" s="96"/>
      <c r="J197" s="46"/>
      <c r="K197" s="101"/>
    </row>
    <row r="198" spans="1:11">
      <c r="A198" s="76"/>
      <c r="B198" s="80"/>
      <c r="C198" s="45"/>
      <c r="D198" s="45"/>
      <c r="E198" s="45"/>
      <c r="I198" s="96"/>
      <c r="J198" s="46"/>
      <c r="K198" s="101"/>
    </row>
    <row r="199" spans="1:11">
      <c r="A199" s="76"/>
      <c r="B199" s="80"/>
      <c r="C199" s="45"/>
      <c r="D199" s="45"/>
      <c r="E199" s="45"/>
      <c r="I199" s="96"/>
      <c r="J199" s="46"/>
      <c r="K199" s="101"/>
    </row>
    <row r="200" spans="1:11">
      <c r="A200" s="76"/>
      <c r="B200" s="80"/>
      <c r="C200" s="45"/>
      <c r="D200" s="45"/>
      <c r="E200" s="45"/>
      <c r="I200" s="96"/>
      <c r="J200" s="46"/>
      <c r="K200" s="101"/>
    </row>
    <row r="201" spans="1:11">
      <c r="A201" s="76"/>
      <c r="B201" s="80"/>
      <c r="C201" s="45"/>
      <c r="D201" s="45"/>
      <c r="E201" s="45"/>
      <c r="I201" s="96"/>
      <c r="J201" s="46"/>
      <c r="K201" s="101"/>
    </row>
    <row r="202" spans="1:11">
      <c r="A202" s="76"/>
      <c r="B202" s="80"/>
      <c r="C202" s="45"/>
      <c r="D202" s="45"/>
      <c r="E202" s="45"/>
      <c r="I202" s="96"/>
      <c r="J202" s="46"/>
      <c r="K202" s="101"/>
    </row>
    <row r="203" spans="1:11">
      <c r="A203" s="76"/>
      <c r="B203" s="80"/>
      <c r="C203" s="45"/>
      <c r="D203" s="45"/>
      <c r="E203" s="45"/>
      <c r="I203" s="96"/>
      <c r="J203" s="46"/>
      <c r="K203" s="101"/>
    </row>
    <row r="204" spans="1:11">
      <c r="A204" s="76"/>
      <c r="B204" s="80"/>
      <c r="C204" s="45"/>
      <c r="D204" s="45"/>
      <c r="E204" s="45"/>
      <c r="I204" s="96"/>
      <c r="J204" s="46"/>
      <c r="K204" s="101"/>
    </row>
    <row r="205" spans="1:11">
      <c r="A205" s="76"/>
      <c r="B205" s="80"/>
      <c r="C205" s="45"/>
      <c r="D205" s="45"/>
      <c r="E205" s="45"/>
      <c r="I205" s="96"/>
      <c r="J205" s="46"/>
      <c r="K205" s="101"/>
    </row>
    <row r="206" spans="1:11">
      <c r="A206" s="76"/>
      <c r="B206" s="80"/>
      <c r="C206" s="45"/>
      <c r="D206" s="45"/>
      <c r="E206" s="45"/>
      <c r="I206" s="96"/>
      <c r="J206" s="46"/>
      <c r="K206" s="101"/>
    </row>
    <row r="207" spans="1:11">
      <c r="A207" s="76"/>
      <c r="B207" s="80"/>
      <c r="C207" s="45"/>
      <c r="D207" s="45"/>
      <c r="E207" s="45"/>
      <c r="I207" s="96"/>
      <c r="J207" s="46"/>
      <c r="K207" s="101"/>
    </row>
    <row r="208" spans="1:11">
      <c r="A208" s="76"/>
      <c r="B208" s="80"/>
      <c r="C208" s="45"/>
      <c r="D208" s="45"/>
      <c r="E208" s="45"/>
      <c r="I208" s="96"/>
      <c r="J208" s="46"/>
      <c r="K208" s="101"/>
    </row>
    <row r="209" spans="1:11">
      <c r="A209" s="76"/>
      <c r="B209" s="80"/>
      <c r="C209" s="45"/>
      <c r="D209" s="45"/>
      <c r="E209" s="45"/>
      <c r="I209" s="96"/>
      <c r="J209" s="46"/>
      <c r="K209" s="101"/>
    </row>
    <row r="210" spans="1:11">
      <c r="A210" s="76"/>
      <c r="B210" s="80"/>
      <c r="C210" s="45"/>
      <c r="D210" s="45"/>
      <c r="E210" s="45"/>
      <c r="I210" s="96"/>
      <c r="J210" s="46"/>
      <c r="K210" s="101"/>
    </row>
    <row r="211" spans="1:11">
      <c r="A211" s="76"/>
      <c r="B211" s="80"/>
      <c r="C211" s="45"/>
      <c r="D211" s="45"/>
      <c r="E211" s="45"/>
      <c r="I211" s="96"/>
      <c r="J211" s="46"/>
      <c r="K211" s="101"/>
    </row>
    <row r="212" spans="1:11">
      <c r="A212" s="76"/>
      <c r="B212" s="80"/>
      <c r="C212" s="45"/>
      <c r="D212" s="45"/>
      <c r="E212" s="45"/>
      <c r="I212" s="96"/>
      <c r="J212" s="46"/>
      <c r="K212" s="101"/>
    </row>
    <row r="213" spans="1:11">
      <c r="A213" s="76"/>
      <c r="B213" s="80"/>
      <c r="C213" s="45"/>
      <c r="D213" s="45"/>
      <c r="E213" s="45"/>
      <c r="I213" s="96"/>
      <c r="J213" s="46"/>
      <c r="K213" s="101"/>
    </row>
    <row r="214" spans="1:11">
      <c r="A214" s="76"/>
      <c r="B214" s="80"/>
      <c r="C214" s="45"/>
      <c r="D214" s="45"/>
      <c r="E214" s="45"/>
      <c r="I214" s="96"/>
      <c r="J214" s="46"/>
      <c r="K214" s="101"/>
    </row>
    <row r="215" spans="1:11">
      <c r="A215" s="76"/>
      <c r="B215" s="80"/>
      <c r="C215" s="45"/>
      <c r="D215" s="45"/>
      <c r="E215" s="45"/>
      <c r="I215" s="96"/>
      <c r="J215" s="46"/>
      <c r="K215" s="101"/>
    </row>
    <row r="216" spans="1:11">
      <c r="A216" s="76"/>
      <c r="B216" s="80"/>
      <c r="C216" s="45"/>
      <c r="D216" s="45"/>
      <c r="E216" s="45"/>
      <c r="I216" s="96"/>
      <c r="J216" s="46"/>
      <c r="K216" s="101"/>
    </row>
    <row r="217" spans="1:11">
      <c r="A217" s="76"/>
      <c r="B217" s="80"/>
      <c r="C217" s="45"/>
      <c r="D217" s="45"/>
      <c r="E217" s="45"/>
      <c r="I217" s="96"/>
      <c r="J217" s="46"/>
      <c r="K217" s="101"/>
    </row>
    <row r="218" spans="1:11">
      <c r="A218" s="76"/>
      <c r="B218" s="80"/>
      <c r="C218" s="45"/>
      <c r="D218" s="45"/>
      <c r="E218" s="45"/>
      <c r="I218" s="96"/>
      <c r="J218" s="46"/>
      <c r="K218" s="101"/>
    </row>
    <row r="219" spans="1:11">
      <c r="A219" s="76"/>
      <c r="B219" s="80"/>
      <c r="C219" s="45"/>
      <c r="D219" s="45"/>
      <c r="E219" s="45"/>
      <c r="I219" s="96"/>
      <c r="J219" s="46"/>
      <c r="K219" s="101"/>
    </row>
    <row r="220" spans="1:11">
      <c r="A220" s="76"/>
      <c r="B220" s="80"/>
      <c r="C220" s="45"/>
      <c r="D220" s="45"/>
      <c r="E220" s="45"/>
      <c r="I220" s="96"/>
      <c r="J220" s="46"/>
      <c r="K220" s="101"/>
    </row>
    <row r="221" spans="1:11">
      <c r="A221" s="76"/>
      <c r="B221" s="80"/>
      <c r="C221" s="45"/>
      <c r="D221" s="45"/>
      <c r="E221" s="45"/>
      <c r="I221" s="96"/>
      <c r="J221" s="46"/>
      <c r="K221" s="101"/>
    </row>
    <row r="222" spans="1:11">
      <c r="A222" s="76"/>
      <c r="B222" s="80"/>
      <c r="C222" s="45"/>
      <c r="D222" s="45"/>
      <c r="E222" s="45"/>
      <c r="I222" s="96"/>
      <c r="J222" s="46"/>
      <c r="K222" s="101"/>
    </row>
    <row r="223" spans="1:11">
      <c r="A223" s="76"/>
      <c r="B223" s="80"/>
      <c r="C223" s="45"/>
      <c r="D223" s="45"/>
      <c r="E223" s="45"/>
      <c r="I223" s="96"/>
      <c r="J223" s="46"/>
      <c r="K223" s="101"/>
    </row>
    <row r="224" spans="1:11">
      <c r="A224" s="76"/>
      <c r="B224" s="80"/>
      <c r="C224" s="45"/>
      <c r="D224" s="45"/>
      <c r="E224" s="45"/>
      <c r="I224" s="96"/>
      <c r="J224" s="46"/>
      <c r="K224" s="101"/>
    </row>
    <row r="225" spans="1:11">
      <c r="A225" s="76"/>
      <c r="B225" s="80"/>
      <c r="C225" s="45"/>
      <c r="D225" s="45"/>
      <c r="E225" s="45"/>
      <c r="I225" s="96"/>
      <c r="J225" s="46"/>
      <c r="K225" s="101"/>
    </row>
    <row r="226" spans="1:11">
      <c r="A226" s="76"/>
      <c r="B226" s="80"/>
      <c r="C226" s="45"/>
      <c r="D226" s="45"/>
      <c r="E226" s="45"/>
      <c r="I226" s="96"/>
      <c r="J226" s="46"/>
      <c r="K226" s="101"/>
    </row>
    <row r="227" spans="1:11">
      <c r="A227" s="76"/>
      <c r="B227" s="80"/>
      <c r="C227" s="45"/>
      <c r="D227" s="45"/>
      <c r="E227" s="45"/>
      <c r="I227" s="96"/>
      <c r="J227" s="46"/>
      <c r="K227" s="101"/>
    </row>
    <row r="228" spans="1:11">
      <c r="A228" s="76"/>
      <c r="B228" s="80"/>
      <c r="C228" s="45"/>
      <c r="D228" s="45"/>
      <c r="E228" s="45"/>
      <c r="I228" s="96"/>
      <c r="J228" s="46"/>
      <c r="K228" s="101"/>
    </row>
    <row r="229" spans="1:11">
      <c r="A229" s="76"/>
      <c r="B229" s="80"/>
      <c r="C229" s="45"/>
      <c r="D229" s="45"/>
      <c r="E229" s="45"/>
      <c r="I229" s="96"/>
      <c r="J229" s="46"/>
      <c r="K229" s="101"/>
    </row>
    <row r="230" spans="1:11">
      <c r="A230" s="76"/>
      <c r="B230" s="80"/>
      <c r="C230" s="45"/>
      <c r="D230" s="45"/>
      <c r="E230" s="45"/>
      <c r="I230" s="96"/>
      <c r="J230" s="46"/>
      <c r="K230" s="101"/>
    </row>
    <row r="231" spans="1:11">
      <c r="A231" s="76"/>
      <c r="B231" s="80"/>
      <c r="C231" s="45"/>
      <c r="D231" s="45"/>
      <c r="E231" s="45"/>
      <c r="I231" s="96"/>
      <c r="J231" s="46"/>
      <c r="K231" s="101"/>
    </row>
    <row r="232" spans="1:11">
      <c r="A232" s="76"/>
      <c r="B232" s="80"/>
      <c r="C232" s="45"/>
      <c r="D232" s="45"/>
      <c r="E232" s="45"/>
      <c r="I232" s="96"/>
      <c r="J232" s="46"/>
      <c r="K232" s="101"/>
    </row>
    <row r="233" spans="1:11">
      <c r="A233" s="76"/>
      <c r="B233" s="80"/>
      <c r="C233" s="45"/>
      <c r="D233" s="45"/>
      <c r="E233" s="45"/>
      <c r="I233" s="96"/>
      <c r="J233" s="46"/>
      <c r="K233" s="101"/>
    </row>
    <row r="234" spans="1:11">
      <c r="A234" s="76"/>
      <c r="B234" s="80"/>
      <c r="C234" s="45"/>
      <c r="D234" s="45"/>
      <c r="E234" s="45"/>
      <c r="I234" s="96"/>
      <c r="J234" s="46"/>
      <c r="K234" s="101"/>
    </row>
    <row r="235" spans="1:11">
      <c r="A235" s="76"/>
      <c r="B235" s="80"/>
      <c r="C235" s="45"/>
      <c r="D235" s="45"/>
      <c r="E235" s="45"/>
      <c r="I235" s="96"/>
      <c r="J235" s="46"/>
      <c r="K235" s="101"/>
    </row>
    <row r="236" spans="1:11">
      <c r="A236" s="76"/>
      <c r="B236" s="80"/>
      <c r="C236" s="45"/>
      <c r="D236" s="45"/>
      <c r="E236" s="45"/>
      <c r="I236" s="96"/>
      <c r="J236" s="46"/>
      <c r="K236" s="101"/>
    </row>
    <row r="237" spans="1:11">
      <c r="A237" s="76"/>
      <c r="B237" s="80"/>
      <c r="C237" s="45"/>
      <c r="D237" s="45"/>
      <c r="E237" s="45"/>
      <c r="I237" s="96"/>
      <c r="J237" s="46"/>
      <c r="K237" s="101"/>
    </row>
    <row r="238" spans="1:11">
      <c r="A238" s="76"/>
      <c r="B238" s="80"/>
      <c r="C238" s="45"/>
      <c r="D238" s="45"/>
      <c r="E238" s="45"/>
      <c r="I238" s="96"/>
      <c r="J238" s="46"/>
      <c r="K238" s="101"/>
    </row>
    <row r="239" spans="1:11">
      <c r="A239" s="76"/>
      <c r="B239" s="80"/>
      <c r="C239" s="45"/>
      <c r="D239" s="45"/>
      <c r="E239" s="45"/>
      <c r="I239" s="96"/>
      <c r="J239" s="46"/>
      <c r="K239" s="101"/>
    </row>
    <row r="240" spans="1:11">
      <c r="A240" s="76"/>
      <c r="B240" s="80"/>
      <c r="C240" s="45"/>
      <c r="D240" s="45"/>
      <c r="E240" s="45"/>
      <c r="I240" s="96"/>
      <c r="J240" s="46"/>
      <c r="K240" s="101"/>
    </row>
    <row r="241" spans="1:11">
      <c r="A241" s="76"/>
      <c r="B241" s="80"/>
      <c r="C241" s="45"/>
      <c r="D241" s="45"/>
      <c r="E241" s="45"/>
      <c r="I241" s="96"/>
      <c r="J241" s="46"/>
      <c r="K241" s="101"/>
    </row>
    <row r="242" spans="1:11">
      <c r="A242" s="76"/>
      <c r="B242" s="80"/>
      <c r="C242" s="45"/>
      <c r="D242" s="45"/>
      <c r="E242" s="45"/>
      <c r="I242" s="96"/>
      <c r="J242" s="46"/>
      <c r="K242" s="101"/>
    </row>
    <row r="243" spans="1:11">
      <c r="A243" s="76"/>
      <c r="B243" s="80"/>
      <c r="C243" s="45"/>
      <c r="D243" s="45"/>
      <c r="E243" s="45"/>
      <c r="I243" s="96"/>
      <c r="J243" s="46"/>
      <c r="K243" s="101"/>
    </row>
    <row r="244" spans="1:11">
      <c r="A244" s="76"/>
      <c r="B244" s="80"/>
      <c r="C244" s="45"/>
      <c r="D244" s="45"/>
      <c r="E244" s="45"/>
      <c r="I244" s="96"/>
      <c r="J244" s="46"/>
      <c r="K244" s="101"/>
    </row>
    <row r="245" spans="1:11">
      <c r="A245" s="76"/>
      <c r="B245" s="80"/>
      <c r="C245" s="45"/>
      <c r="D245" s="45"/>
      <c r="E245" s="45"/>
      <c r="I245" s="96"/>
      <c r="J245" s="46"/>
      <c r="K245" s="101"/>
    </row>
    <row r="246" spans="1:11">
      <c r="A246" s="76"/>
      <c r="B246" s="80"/>
      <c r="C246" s="45"/>
      <c r="D246" s="45"/>
      <c r="E246" s="45"/>
      <c r="I246" s="96"/>
      <c r="J246" s="46"/>
      <c r="K246" s="101"/>
    </row>
    <row r="247" spans="1:11">
      <c r="A247" s="76"/>
      <c r="B247" s="80"/>
      <c r="C247" s="45"/>
      <c r="D247" s="45"/>
      <c r="E247" s="45"/>
      <c r="I247" s="96"/>
      <c r="J247" s="46"/>
      <c r="K247" s="101"/>
    </row>
    <row r="248" spans="1:11">
      <c r="A248" s="76"/>
      <c r="B248" s="80"/>
      <c r="C248" s="45"/>
      <c r="D248" s="45"/>
      <c r="E248" s="45"/>
      <c r="I248" s="96"/>
      <c r="J248" s="46"/>
      <c r="K248" s="101"/>
    </row>
    <row r="249" spans="1:11">
      <c r="A249" s="76"/>
      <c r="B249" s="80"/>
      <c r="C249" s="45"/>
      <c r="D249" s="45"/>
      <c r="E249" s="45"/>
      <c r="I249" s="96"/>
      <c r="J249" s="46"/>
      <c r="K249" s="101"/>
    </row>
    <row r="250" spans="1:11">
      <c r="A250" s="76"/>
      <c r="B250" s="80"/>
      <c r="C250" s="45"/>
      <c r="D250" s="45"/>
      <c r="E250" s="45"/>
      <c r="I250" s="96"/>
      <c r="J250" s="46"/>
      <c r="K250" s="101"/>
    </row>
    <row r="251" spans="1:11">
      <c r="A251" s="76"/>
      <c r="B251" s="80"/>
      <c r="C251" s="45"/>
      <c r="D251" s="45"/>
      <c r="E251" s="45"/>
      <c r="I251" s="96"/>
      <c r="J251" s="46"/>
      <c r="K251" s="101"/>
    </row>
    <row r="252" spans="1:11">
      <c r="A252" s="76"/>
      <c r="B252" s="80"/>
      <c r="C252" s="45"/>
      <c r="D252" s="45"/>
      <c r="E252" s="45"/>
      <c r="I252" s="96"/>
      <c r="J252" s="46"/>
      <c r="K252" s="101"/>
    </row>
    <row r="253" spans="1:11">
      <c r="A253" s="76"/>
      <c r="B253" s="80"/>
      <c r="C253" s="45"/>
      <c r="D253" s="45"/>
      <c r="E253" s="45"/>
      <c r="I253" s="96"/>
      <c r="J253" s="46"/>
      <c r="K253" s="101"/>
    </row>
    <row r="254" spans="1:11">
      <c r="A254" s="76"/>
      <c r="B254" s="80"/>
      <c r="C254" s="45"/>
      <c r="D254" s="45"/>
      <c r="E254" s="45"/>
      <c r="I254" s="96"/>
      <c r="J254" s="46"/>
      <c r="K254" s="101"/>
    </row>
    <row r="255" spans="1:11">
      <c r="A255" s="76"/>
      <c r="B255" s="80"/>
      <c r="C255" s="45"/>
      <c r="D255" s="45"/>
      <c r="E255" s="45"/>
      <c r="I255" s="96"/>
      <c r="J255" s="46"/>
      <c r="K255" s="101"/>
    </row>
    <row r="256" spans="1:11">
      <c r="A256" s="76"/>
      <c r="B256" s="80"/>
      <c r="C256" s="45"/>
      <c r="D256" s="45"/>
      <c r="E256" s="45"/>
      <c r="I256" s="96"/>
      <c r="J256" s="46"/>
      <c r="K256" s="101"/>
    </row>
    <row r="257" spans="1:11">
      <c r="A257" s="76"/>
      <c r="B257" s="80"/>
      <c r="C257" s="45"/>
      <c r="D257" s="45"/>
      <c r="E257" s="45"/>
      <c r="I257" s="96"/>
      <c r="J257" s="46"/>
      <c r="K257" s="101"/>
    </row>
    <row r="258" spans="1:11">
      <c r="A258" s="76"/>
      <c r="B258" s="80"/>
      <c r="C258" s="45"/>
      <c r="D258" s="45"/>
      <c r="E258" s="45"/>
      <c r="I258" s="96"/>
      <c r="J258" s="46"/>
      <c r="K258" s="101"/>
    </row>
    <row r="259" spans="1:11">
      <c r="A259" s="76"/>
      <c r="B259" s="80"/>
      <c r="C259" s="45"/>
      <c r="D259" s="45"/>
      <c r="E259" s="45"/>
      <c r="I259" s="96"/>
      <c r="J259" s="46"/>
      <c r="K259" s="101"/>
    </row>
    <row r="260" spans="1:11">
      <c r="A260" s="76"/>
      <c r="B260" s="80"/>
      <c r="C260" s="45"/>
      <c r="D260" s="45"/>
      <c r="E260" s="45"/>
      <c r="I260" s="96"/>
      <c r="J260" s="46"/>
      <c r="K260" s="101"/>
    </row>
    <row r="261" spans="1:11">
      <c r="A261" s="76"/>
      <c r="B261" s="80"/>
      <c r="C261" s="45"/>
      <c r="D261" s="45"/>
      <c r="E261" s="45"/>
      <c r="I261" s="96"/>
      <c r="J261" s="46"/>
      <c r="K261" s="101"/>
    </row>
    <row r="262" spans="1:11">
      <c r="A262" s="76"/>
      <c r="B262" s="80"/>
      <c r="C262" s="45"/>
      <c r="D262" s="45"/>
      <c r="E262" s="45"/>
      <c r="I262" s="96"/>
      <c r="J262" s="46"/>
      <c r="K262" s="101"/>
    </row>
    <row r="263" spans="1:11">
      <c r="A263" s="76"/>
      <c r="B263" s="80"/>
      <c r="C263" s="45"/>
      <c r="D263" s="45"/>
      <c r="E263" s="45"/>
      <c r="I263" s="96"/>
      <c r="J263" s="46"/>
      <c r="K263" s="101"/>
    </row>
    <row r="264" spans="1:11">
      <c r="A264" s="76"/>
      <c r="B264" s="80"/>
      <c r="C264" s="45"/>
      <c r="D264" s="45"/>
      <c r="E264" s="45"/>
      <c r="I264" s="96"/>
      <c r="J264" s="46"/>
      <c r="K264" s="101"/>
    </row>
    <row r="265" spans="1:11">
      <c r="A265" s="76"/>
      <c r="B265" s="80"/>
      <c r="C265" s="45"/>
      <c r="D265" s="45"/>
      <c r="E265" s="45"/>
      <c r="I265" s="96"/>
      <c r="J265" s="46"/>
      <c r="K265" s="101"/>
    </row>
    <row r="266" spans="1:11">
      <c r="A266" s="76"/>
      <c r="B266" s="80"/>
      <c r="C266" s="45"/>
      <c r="D266" s="45"/>
      <c r="E266" s="45"/>
      <c r="I266" s="96"/>
      <c r="J266" s="46"/>
      <c r="K266" s="101"/>
    </row>
    <row r="267" spans="1:11">
      <c r="A267" s="76"/>
      <c r="B267" s="80"/>
      <c r="C267" s="45"/>
      <c r="D267" s="45"/>
      <c r="E267" s="45"/>
      <c r="I267" s="96"/>
      <c r="J267" s="46"/>
      <c r="K267" s="101"/>
    </row>
    <row r="268" spans="1:11">
      <c r="A268" s="76"/>
      <c r="B268" s="80"/>
      <c r="C268" s="45"/>
      <c r="D268" s="45"/>
      <c r="E268" s="45"/>
      <c r="I268" s="96"/>
      <c r="J268" s="46"/>
      <c r="K268" s="101"/>
    </row>
    <row r="269" spans="1:11">
      <c r="A269" s="76"/>
      <c r="B269" s="80"/>
      <c r="C269" s="45"/>
      <c r="D269" s="45"/>
      <c r="E269" s="45"/>
      <c r="I269" s="96"/>
      <c r="J269" s="46"/>
      <c r="K269" s="101"/>
    </row>
    <row r="270" spans="1:11">
      <c r="A270" s="76"/>
      <c r="B270" s="80"/>
      <c r="C270" s="45"/>
      <c r="D270" s="45"/>
      <c r="E270" s="45"/>
      <c r="I270" s="96"/>
      <c r="J270" s="46"/>
      <c r="K270" s="101"/>
    </row>
    <row r="271" spans="1:11">
      <c r="A271" s="76"/>
      <c r="B271" s="80"/>
      <c r="C271" s="45"/>
      <c r="D271" s="45"/>
      <c r="E271" s="45"/>
      <c r="I271" s="96"/>
      <c r="J271" s="46"/>
      <c r="K271" s="101"/>
    </row>
    <row r="272" spans="1:11">
      <c r="A272" s="76"/>
      <c r="B272" s="80"/>
      <c r="C272" s="45"/>
      <c r="D272" s="45"/>
      <c r="E272" s="45"/>
      <c r="I272" s="96"/>
      <c r="J272" s="46"/>
      <c r="K272" s="101"/>
    </row>
    <row r="273" spans="1:11">
      <c r="A273" s="76"/>
      <c r="B273" s="80"/>
      <c r="C273" s="45"/>
      <c r="D273" s="45"/>
      <c r="E273" s="45"/>
      <c r="I273" s="96"/>
      <c r="J273" s="46"/>
      <c r="K273" s="101"/>
    </row>
    <row r="274" spans="1:11">
      <c r="A274" s="76"/>
      <c r="B274" s="80"/>
      <c r="C274" s="45"/>
      <c r="D274" s="45"/>
      <c r="E274" s="45"/>
      <c r="I274" s="96"/>
      <c r="J274" s="46"/>
      <c r="K274" s="101"/>
    </row>
    <row r="275" spans="1:11">
      <c r="A275" s="76"/>
      <c r="B275" s="80"/>
      <c r="C275" s="45"/>
      <c r="D275" s="45"/>
      <c r="E275" s="45"/>
      <c r="I275" s="96"/>
      <c r="J275" s="46"/>
      <c r="K275" s="101"/>
    </row>
    <row r="276" spans="1:11">
      <c r="A276" s="76"/>
      <c r="B276" s="80"/>
      <c r="C276" s="45"/>
      <c r="D276" s="45"/>
      <c r="E276" s="45"/>
      <c r="I276" s="96"/>
      <c r="J276" s="46"/>
      <c r="K276" s="101"/>
    </row>
    <row r="277" spans="1:11">
      <c r="A277" s="76"/>
      <c r="B277" s="80"/>
      <c r="C277" s="45"/>
      <c r="D277" s="45"/>
      <c r="E277" s="45"/>
      <c r="I277" s="96"/>
      <c r="J277" s="46"/>
      <c r="K277" s="101"/>
    </row>
    <row r="278" spans="1:11">
      <c r="A278" s="76"/>
      <c r="B278" s="80"/>
      <c r="C278" s="45"/>
      <c r="D278" s="45"/>
      <c r="E278" s="45"/>
      <c r="I278" s="96"/>
      <c r="J278" s="46"/>
      <c r="K278" s="101"/>
    </row>
    <row r="279" spans="1:11">
      <c r="A279" s="76"/>
      <c r="B279" s="80"/>
      <c r="C279" s="45"/>
      <c r="D279" s="45"/>
      <c r="E279" s="45"/>
      <c r="I279" s="96"/>
      <c r="J279" s="46"/>
      <c r="K279" s="101"/>
    </row>
    <row r="280" spans="1:11">
      <c r="A280" s="76"/>
      <c r="B280" s="80"/>
      <c r="C280" s="45"/>
      <c r="D280" s="45"/>
      <c r="E280" s="45"/>
      <c r="I280" s="96"/>
      <c r="J280" s="46"/>
      <c r="K280" s="101"/>
    </row>
    <row r="281" spans="1:11">
      <c r="A281" s="76"/>
      <c r="B281" s="80"/>
      <c r="C281" s="45"/>
      <c r="D281" s="45"/>
      <c r="E281" s="45"/>
      <c r="I281" s="96"/>
      <c r="J281" s="46"/>
      <c r="K281" s="101"/>
    </row>
    <row r="282" spans="1:11">
      <c r="A282" s="76"/>
      <c r="B282" s="80"/>
      <c r="C282" s="45"/>
      <c r="D282" s="45"/>
      <c r="E282" s="45"/>
      <c r="I282" s="96"/>
      <c r="J282" s="46"/>
      <c r="K282" s="101"/>
    </row>
    <row r="283" spans="1:11">
      <c r="A283" s="76"/>
      <c r="B283" s="80"/>
      <c r="C283" s="45"/>
      <c r="D283" s="45"/>
      <c r="E283" s="45"/>
      <c r="I283" s="96"/>
      <c r="J283" s="46"/>
      <c r="K283" s="101"/>
    </row>
    <row r="284" spans="1:11">
      <c r="A284" s="76"/>
      <c r="B284" s="80"/>
      <c r="C284" s="45"/>
      <c r="D284" s="45"/>
      <c r="E284" s="45"/>
      <c r="I284" s="96"/>
      <c r="J284" s="46"/>
      <c r="K284" s="101"/>
    </row>
    <row r="285" spans="1:11">
      <c r="A285" s="76"/>
      <c r="B285" s="80"/>
      <c r="C285" s="45"/>
      <c r="D285" s="45"/>
      <c r="E285" s="45"/>
      <c r="I285" s="96"/>
      <c r="J285" s="46"/>
      <c r="K285" s="101"/>
    </row>
    <row r="286" spans="1:11">
      <c r="A286" s="76"/>
      <c r="B286" s="80"/>
      <c r="C286" s="45"/>
      <c r="D286" s="45"/>
      <c r="E286" s="45"/>
      <c r="I286" s="96"/>
      <c r="J286" s="46"/>
      <c r="K286" s="101"/>
    </row>
    <row r="287" spans="1:11">
      <c r="A287" s="76"/>
      <c r="B287" s="80"/>
      <c r="C287" s="45"/>
      <c r="D287" s="45"/>
      <c r="E287" s="45"/>
      <c r="I287" s="96"/>
      <c r="J287" s="46"/>
      <c r="K287" s="101"/>
    </row>
    <row r="288" spans="1:11">
      <c r="A288" s="76"/>
      <c r="B288" s="80"/>
      <c r="C288" s="45"/>
      <c r="D288" s="45"/>
      <c r="E288" s="45"/>
      <c r="I288" s="96"/>
      <c r="J288" s="46"/>
      <c r="K288" s="101"/>
    </row>
    <row r="289" spans="1:11">
      <c r="A289" s="76"/>
      <c r="B289" s="80"/>
      <c r="C289" s="45"/>
      <c r="D289" s="45"/>
      <c r="E289" s="45"/>
      <c r="I289" s="96"/>
      <c r="J289" s="46"/>
      <c r="K289" s="101"/>
    </row>
    <row r="290" spans="1:11">
      <c r="A290" s="76"/>
      <c r="B290" s="80"/>
      <c r="C290" s="45"/>
      <c r="D290" s="45"/>
      <c r="E290" s="45"/>
      <c r="I290" s="96"/>
      <c r="J290" s="46"/>
      <c r="K290" s="101"/>
    </row>
    <row r="291" spans="1:11">
      <c r="A291" s="76"/>
      <c r="B291" s="80"/>
      <c r="C291" s="45"/>
      <c r="D291" s="45"/>
      <c r="E291" s="45"/>
      <c r="I291" s="96"/>
      <c r="J291" s="46"/>
      <c r="K291" s="101"/>
    </row>
    <row r="292" spans="1:11">
      <c r="A292" s="76"/>
      <c r="B292" s="80"/>
      <c r="C292" s="45"/>
      <c r="D292" s="45"/>
      <c r="E292" s="45"/>
      <c r="I292" s="96"/>
      <c r="J292" s="46"/>
      <c r="K292" s="101"/>
    </row>
    <row r="293" spans="1:11">
      <c r="A293" s="76"/>
      <c r="B293" s="80"/>
      <c r="C293" s="45"/>
      <c r="D293" s="45"/>
      <c r="E293" s="45"/>
      <c r="I293" s="96"/>
      <c r="J293" s="46"/>
      <c r="K293" s="101"/>
    </row>
    <row r="294" spans="1:11">
      <c r="A294" s="76"/>
      <c r="B294" s="80"/>
      <c r="C294" s="45"/>
      <c r="D294" s="45"/>
      <c r="E294" s="45"/>
      <c r="I294" s="96"/>
      <c r="J294" s="46"/>
      <c r="K294" s="101"/>
    </row>
    <row r="295" spans="1:11">
      <c r="A295" s="76"/>
      <c r="B295" s="80"/>
      <c r="C295" s="45"/>
      <c r="D295" s="45"/>
      <c r="E295" s="45"/>
      <c r="I295" s="96"/>
      <c r="J295" s="46"/>
      <c r="K295" s="101"/>
    </row>
    <row r="296" spans="1:11">
      <c r="A296" s="76"/>
      <c r="B296" s="80"/>
      <c r="C296" s="45"/>
      <c r="D296" s="45"/>
      <c r="E296" s="45"/>
      <c r="I296" s="96"/>
      <c r="J296" s="46"/>
      <c r="K296" s="101"/>
    </row>
    <row r="297" spans="1:11">
      <c r="A297" s="76"/>
      <c r="B297" s="80"/>
      <c r="C297" s="45"/>
      <c r="D297" s="45"/>
      <c r="E297" s="45"/>
      <c r="I297" s="96"/>
      <c r="J297" s="46"/>
      <c r="K297" s="101"/>
    </row>
    <row r="298" spans="1:11">
      <c r="A298" s="76"/>
      <c r="B298" s="80"/>
      <c r="C298" s="45"/>
      <c r="D298" s="45"/>
      <c r="E298" s="45"/>
      <c r="I298" s="96"/>
      <c r="J298" s="46"/>
      <c r="K298" s="101"/>
    </row>
    <row r="299" spans="1:11">
      <c r="A299" s="76"/>
      <c r="B299" s="80"/>
      <c r="C299" s="45"/>
      <c r="D299" s="45"/>
      <c r="E299" s="45"/>
      <c r="I299" s="96"/>
      <c r="J299" s="46"/>
      <c r="K299" s="101"/>
    </row>
    <row r="300" spans="1:11">
      <c r="A300" s="76"/>
      <c r="B300" s="80"/>
      <c r="C300" s="45"/>
      <c r="D300" s="45"/>
      <c r="E300" s="45"/>
      <c r="I300" s="96"/>
      <c r="J300" s="46"/>
      <c r="K300" s="101"/>
    </row>
    <row r="301" spans="1:11">
      <c r="A301" s="76"/>
      <c r="B301" s="80"/>
      <c r="C301" s="45"/>
      <c r="D301" s="45"/>
      <c r="E301" s="45"/>
      <c r="I301" s="96"/>
      <c r="J301" s="46"/>
      <c r="K301" s="101"/>
    </row>
    <row r="302" spans="1:11">
      <c r="A302" s="76"/>
      <c r="B302" s="80"/>
      <c r="C302" s="45"/>
      <c r="D302" s="45"/>
      <c r="E302" s="45"/>
      <c r="I302" s="96"/>
      <c r="J302" s="46"/>
      <c r="K302" s="101"/>
    </row>
    <row r="303" spans="1:11">
      <c r="A303" s="76"/>
      <c r="B303" s="80"/>
      <c r="C303" s="45"/>
      <c r="D303" s="45"/>
      <c r="E303" s="45"/>
      <c r="I303" s="96"/>
      <c r="J303" s="46"/>
      <c r="K303" s="101"/>
    </row>
    <row r="304" spans="1:11">
      <c r="A304" s="76"/>
      <c r="B304" s="80"/>
      <c r="C304" s="45"/>
      <c r="D304" s="45"/>
      <c r="E304" s="45"/>
      <c r="I304" s="96"/>
      <c r="J304" s="46"/>
      <c r="K304" s="101"/>
    </row>
    <row r="305" spans="1:11">
      <c r="A305" s="76"/>
      <c r="B305" s="80"/>
      <c r="C305" s="45"/>
      <c r="D305" s="45"/>
      <c r="E305" s="45"/>
      <c r="I305" s="96"/>
      <c r="J305" s="46"/>
      <c r="K305" s="101"/>
    </row>
    <row r="306" spans="1:11">
      <c r="A306" s="76"/>
      <c r="B306" s="80"/>
      <c r="C306" s="45"/>
      <c r="D306" s="45"/>
      <c r="E306" s="45"/>
      <c r="I306" s="96"/>
      <c r="J306" s="46"/>
      <c r="K306" s="101"/>
    </row>
    <row r="307" spans="1:11">
      <c r="A307" s="76"/>
      <c r="B307" s="80"/>
      <c r="C307" s="45"/>
      <c r="D307" s="45"/>
      <c r="E307" s="45"/>
      <c r="I307" s="96"/>
      <c r="J307" s="46"/>
      <c r="K307" s="101"/>
    </row>
    <row r="308" spans="1:11">
      <c r="A308" s="76"/>
      <c r="B308" s="80"/>
      <c r="C308" s="45"/>
      <c r="D308" s="45"/>
      <c r="E308" s="45"/>
      <c r="I308" s="96"/>
      <c r="J308" s="46"/>
      <c r="K308" s="101"/>
    </row>
    <row r="309" spans="1:11">
      <c r="A309" s="76"/>
      <c r="B309" s="80"/>
      <c r="C309" s="45"/>
      <c r="D309" s="45"/>
      <c r="E309" s="45"/>
      <c r="I309" s="96"/>
      <c r="J309" s="46"/>
      <c r="K309" s="101"/>
    </row>
    <row r="310" spans="1:11">
      <c r="A310" s="76"/>
      <c r="B310" s="80"/>
      <c r="C310" s="45"/>
      <c r="D310" s="45"/>
      <c r="E310" s="45"/>
      <c r="I310" s="96"/>
      <c r="J310" s="46"/>
      <c r="K310" s="101"/>
    </row>
    <row r="311" spans="1:11">
      <c r="A311" s="76"/>
      <c r="B311" s="80"/>
      <c r="C311" s="45"/>
      <c r="D311" s="45"/>
      <c r="E311" s="45"/>
      <c r="I311" s="96"/>
      <c r="J311" s="46"/>
      <c r="K311" s="101"/>
    </row>
    <row r="312" spans="1:11">
      <c r="A312" s="76"/>
      <c r="B312" s="80"/>
      <c r="C312" s="45"/>
      <c r="D312" s="45"/>
      <c r="E312" s="45"/>
      <c r="I312" s="96"/>
      <c r="J312" s="46"/>
      <c r="K312" s="101"/>
    </row>
    <row r="313" spans="1:11">
      <c r="A313" s="76"/>
      <c r="B313" s="80"/>
      <c r="C313" s="45"/>
      <c r="D313" s="45"/>
      <c r="E313" s="45"/>
      <c r="I313" s="96"/>
      <c r="J313" s="46"/>
      <c r="K313" s="101"/>
    </row>
    <row r="314" spans="1:11">
      <c r="A314" s="76"/>
      <c r="B314" s="80"/>
      <c r="C314" s="45"/>
      <c r="D314" s="45"/>
      <c r="E314" s="45"/>
      <c r="I314" s="96"/>
      <c r="J314" s="46"/>
      <c r="K314" s="101"/>
    </row>
    <row r="315" spans="1:11">
      <c r="A315" s="76"/>
      <c r="B315" s="80"/>
      <c r="C315" s="45"/>
      <c r="D315" s="45"/>
      <c r="E315" s="45"/>
      <c r="I315" s="96"/>
      <c r="J315" s="46"/>
      <c r="K315" s="101"/>
    </row>
    <row r="316" spans="1:11">
      <c r="A316" s="76"/>
      <c r="B316" s="80"/>
      <c r="C316" s="45"/>
      <c r="D316" s="45"/>
      <c r="E316" s="45"/>
      <c r="I316" s="96"/>
      <c r="J316" s="46"/>
      <c r="K316" s="101"/>
    </row>
    <row r="317" spans="1:11">
      <c r="A317" s="76"/>
      <c r="B317" s="80"/>
      <c r="C317" s="45"/>
      <c r="D317" s="45"/>
      <c r="E317" s="45"/>
      <c r="I317" s="96"/>
      <c r="J317" s="46"/>
      <c r="K317" s="101"/>
    </row>
    <row r="318" spans="1:11">
      <c r="A318" s="76"/>
      <c r="B318" s="80"/>
      <c r="C318" s="45"/>
      <c r="D318" s="45"/>
      <c r="E318" s="45"/>
      <c r="I318" s="96"/>
      <c r="J318" s="46"/>
      <c r="K318" s="101"/>
    </row>
    <row r="319" spans="1:11">
      <c r="A319" s="76"/>
      <c r="B319" s="80"/>
      <c r="C319" s="45"/>
      <c r="D319" s="45"/>
      <c r="E319" s="45"/>
      <c r="I319" s="96"/>
      <c r="J319" s="46"/>
      <c r="K319" s="101"/>
    </row>
    <row r="320" spans="1:11">
      <c r="A320" s="76"/>
      <c r="B320" s="80"/>
      <c r="C320" s="45"/>
      <c r="D320" s="45"/>
      <c r="E320" s="45"/>
      <c r="I320" s="96"/>
      <c r="J320" s="46"/>
      <c r="K320" s="101"/>
    </row>
    <row r="321" spans="1:11">
      <c r="A321" s="76"/>
      <c r="B321" s="80"/>
      <c r="C321" s="45"/>
      <c r="D321" s="45"/>
      <c r="E321" s="45"/>
      <c r="I321" s="96"/>
      <c r="J321" s="46"/>
      <c r="K321" s="101"/>
    </row>
    <row r="322" spans="1:11">
      <c r="A322" s="76"/>
      <c r="B322" s="80"/>
      <c r="C322" s="45"/>
      <c r="D322" s="45"/>
      <c r="E322" s="45"/>
      <c r="I322" s="96"/>
      <c r="J322" s="46"/>
      <c r="K322" s="101"/>
    </row>
    <row r="323" spans="1:11">
      <c r="A323" s="76"/>
      <c r="B323" s="80"/>
      <c r="C323" s="45"/>
      <c r="D323" s="45"/>
      <c r="E323" s="45"/>
      <c r="I323" s="96"/>
      <c r="J323" s="46"/>
      <c r="K323" s="101"/>
    </row>
    <row r="324" spans="1:11">
      <c r="A324" s="76"/>
      <c r="B324" s="80"/>
      <c r="C324" s="45"/>
      <c r="D324" s="45"/>
      <c r="E324" s="45"/>
      <c r="I324" s="96"/>
      <c r="J324" s="46"/>
      <c r="K324" s="101"/>
    </row>
    <row r="325" spans="1:11">
      <c r="A325" s="76"/>
      <c r="B325" s="80"/>
      <c r="C325" s="45"/>
      <c r="D325" s="45"/>
      <c r="E325" s="45"/>
      <c r="I325" s="96"/>
      <c r="J325" s="46"/>
      <c r="K325" s="101"/>
    </row>
    <row r="326" spans="1:11">
      <c r="A326" s="76"/>
      <c r="B326" s="80"/>
      <c r="C326" s="45"/>
      <c r="D326" s="45"/>
      <c r="E326" s="45"/>
      <c r="I326" s="96"/>
      <c r="J326" s="46"/>
      <c r="K326" s="101"/>
    </row>
    <row r="327" spans="1:11">
      <c r="A327" s="76"/>
      <c r="B327" s="80"/>
      <c r="C327" s="45"/>
      <c r="D327" s="45"/>
      <c r="E327" s="45"/>
      <c r="I327" s="96"/>
      <c r="J327" s="46"/>
      <c r="K327" s="101"/>
    </row>
    <row r="328" spans="1:11">
      <c r="A328" s="76"/>
      <c r="B328" s="80"/>
      <c r="C328" s="45"/>
      <c r="D328" s="45"/>
      <c r="E328" s="45"/>
      <c r="I328" s="96"/>
      <c r="J328" s="46"/>
      <c r="K328" s="101"/>
    </row>
    <row r="329" spans="1:11">
      <c r="A329" s="76"/>
      <c r="B329" s="80"/>
      <c r="C329" s="45"/>
      <c r="D329" s="45"/>
      <c r="E329" s="45"/>
      <c r="I329" s="96"/>
      <c r="J329" s="46"/>
      <c r="K329" s="101"/>
    </row>
    <row r="330" spans="1:11">
      <c r="A330" s="76"/>
      <c r="B330" s="80"/>
      <c r="C330" s="45"/>
      <c r="D330" s="45"/>
      <c r="E330" s="45"/>
      <c r="I330" s="96"/>
      <c r="J330" s="46"/>
      <c r="K330" s="101"/>
    </row>
    <row r="331" spans="1:11">
      <c r="A331" s="76"/>
      <c r="B331" s="80"/>
      <c r="C331" s="45"/>
      <c r="D331" s="45"/>
      <c r="E331" s="45"/>
      <c r="I331" s="96"/>
      <c r="J331" s="46"/>
      <c r="K331" s="101"/>
    </row>
    <row r="332" spans="1:11">
      <c r="A332" s="76"/>
      <c r="B332" s="80"/>
      <c r="C332" s="45"/>
      <c r="D332" s="45"/>
      <c r="E332" s="45"/>
      <c r="I332" s="96"/>
      <c r="J332" s="46"/>
      <c r="K332" s="101"/>
    </row>
    <row r="333" spans="1:11">
      <c r="A333" s="76"/>
      <c r="B333" s="80"/>
      <c r="C333" s="45"/>
      <c r="D333" s="45"/>
      <c r="E333" s="45"/>
      <c r="I333" s="96"/>
      <c r="J333" s="46"/>
      <c r="K333" s="101"/>
    </row>
    <row r="334" spans="1:11">
      <c r="A334" s="76"/>
      <c r="B334" s="80"/>
      <c r="C334" s="45"/>
      <c r="D334" s="45"/>
      <c r="E334" s="45"/>
      <c r="I334" s="96"/>
      <c r="J334" s="46"/>
      <c r="K334" s="101"/>
    </row>
    <row r="335" spans="1:11">
      <c r="A335" s="76"/>
      <c r="B335" s="80"/>
      <c r="C335" s="45"/>
      <c r="D335" s="45"/>
      <c r="E335" s="45"/>
      <c r="I335" s="96"/>
      <c r="J335" s="46"/>
      <c r="K335" s="101"/>
    </row>
    <row r="336" spans="1:11">
      <c r="A336" s="76"/>
      <c r="B336" s="80"/>
      <c r="C336" s="45"/>
      <c r="D336" s="45"/>
      <c r="E336" s="45"/>
      <c r="I336" s="96"/>
      <c r="J336" s="46"/>
      <c r="K336" s="101"/>
    </row>
    <row r="337" spans="1:11">
      <c r="A337" s="76"/>
      <c r="B337" s="80"/>
      <c r="C337" s="45"/>
      <c r="D337" s="45"/>
      <c r="E337" s="45"/>
      <c r="I337" s="96"/>
      <c r="J337" s="46"/>
      <c r="K337" s="101"/>
    </row>
    <row r="338" spans="1:11">
      <c r="A338" s="76"/>
      <c r="B338" s="80"/>
      <c r="C338" s="45"/>
      <c r="D338" s="45"/>
      <c r="E338" s="45"/>
      <c r="I338" s="96"/>
      <c r="J338" s="46"/>
      <c r="K338" s="101"/>
    </row>
    <row r="339" spans="1:11">
      <c r="A339" s="76"/>
      <c r="B339" s="80"/>
      <c r="C339" s="45"/>
      <c r="D339" s="45"/>
      <c r="E339" s="45"/>
      <c r="I339" s="96"/>
      <c r="J339" s="46"/>
      <c r="K339" s="101"/>
    </row>
    <row r="340" spans="1:11">
      <c r="A340" s="76"/>
      <c r="B340" s="80"/>
      <c r="C340" s="45"/>
      <c r="D340" s="45"/>
      <c r="E340" s="45"/>
      <c r="I340" s="96"/>
      <c r="J340" s="46"/>
      <c r="K340" s="101"/>
    </row>
    <row r="341" spans="1:11">
      <c r="A341" s="76"/>
      <c r="B341" s="80"/>
      <c r="C341" s="45"/>
      <c r="D341" s="45"/>
      <c r="E341" s="45"/>
      <c r="I341" s="96"/>
      <c r="J341" s="46"/>
      <c r="K341" s="101"/>
    </row>
    <row r="342" spans="1:11">
      <c r="A342" s="76"/>
      <c r="B342" s="80"/>
      <c r="C342" s="45"/>
      <c r="D342" s="45"/>
      <c r="E342" s="45"/>
      <c r="I342" s="96"/>
      <c r="J342" s="46"/>
      <c r="K342" s="101"/>
    </row>
    <row r="343" spans="1:11">
      <c r="A343" s="76"/>
      <c r="B343" s="80"/>
      <c r="C343" s="45"/>
      <c r="D343" s="45"/>
      <c r="E343" s="45"/>
      <c r="I343" s="96"/>
      <c r="J343" s="46"/>
      <c r="K343" s="101"/>
    </row>
    <row r="344" spans="1:11">
      <c r="A344" s="76"/>
      <c r="B344" s="80"/>
      <c r="C344" s="45"/>
      <c r="D344" s="45"/>
      <c r="E344" s="45"/>
      <c r="I344" s="96"/>
      <c r="J344" s="46"/>
      <c r="K344" s="101"/>
    </row>
    <row r="345" spans="1:11">
      <c r="A345" s="76"/>
      <c r="B345" s="80"/>
      <c r="C345" s="45"/>
      <c r="D345" s="45"/>
      <c r="E345" s="45"/>
      <c r="I345" s="96"/>
      <c r="J345" s="46"/>
      <c r="K345" s="101"/>
    </row>
    <row r="346" spans="1:11">
      <c r="A346" s="76"/>
      <c r="B346" s="80"/>
      <c r="C346" s="45"/>
      <c r="D346" s="45"/>
      <c r="E346" s="45"/>
      <c r="I346" s="96"/>
      <c r="J346" s="46"/>
      <c r="K346" s="101"/>
    </row>
    <row r="347" spans="1:11">
      <c r="A347" s="76"/>
      <c r="B347" s="80"/>
      <c r="C347" s="45"/>
      <c r="D347" s="45"/>
      <c r="E347" s="45"/>
      <c r="I347" s="96"/>
      <c r="J347" s="46"/>
      <c r="K347" s="101"/>
    </row>
    <row r="348" spans="1:11">
      <c r="A348" s="76"/>
      <c r="B348" s="80"/>
      <c r="C348" s="45"/>
      <c r="D348" s="45"/>
      <c r="E348" s="45"/>
      <c r="I348" s="96"/>
      <c r="J348" s="46"/>
      <c r="K348" s="101"/>
    </row>
    <row r="349" spans="1:11">
      <c r="A349" s="76"/>
      <c r="B349" s="80"/>
      <c r="C349" s="45"/>
      <c r="D349" s="45"/>
      <c r="E349" s="45"/>
      <c r="I349" s="96"/>
      <c r="J349" s="46"/>
      <c r="K349" s="101"/>
    </row>
    <row r="350" spans="1:11">
      <c r="A350" s="76"/>
      <c r="B350" s="80"/>
      <c r="C350" s="45"/>
      <c r="D350" s="45"/>
      <c r="E350" s="45"/>
      <c r="I350" s="96"/>
      <c r="J350" s="46"/>
      <c r="K350" s="101"/>
    </row>
    <row r="351" spans="1:11">
      <c r="A351" s="76"/>
      <c r="B351" s="80"/>
      <c r="C351" s="45"/>
      <c r="D351" s="45"/>
      <c r="E351" s="45"/>
      <c r="I351" s="96"/>
      <c r="J351" s="46"/>
      <c r="K351" s="101"/>
    </row>
    <row r="352" spans="1:11">
      <c r="A352" s="76"/>
      <c r="B352" s="80"/>
      <c r="C352" s="45"/>
      <c r="D352" s="45"/>
      <c r="E352" s="45"/>
      <c r="I352" s="96"/>
      <c r="J352" s="46"/>
      <c r="K352" s="101"/>
    </row>
    <row r="353" spans="1:11">
      <c r="A353" s="76"/>
      <c r="B353" s="80"/>
      <c r="C353" s="45"/>
      <c r="D353" s="45"/>
      <c r="E353" s="45"/>
      <c r="I353" s="96"/>
      <c r="J353" s="46"/>
      <c r="K353" s="101"/>
    </row>
    <row r="354" spans="1:11">
      <c r="A354" s="76"/>
      <c r="B354" s="80"/>
      <c r="C354" s="45"/>
      <c r="D354" s="45"/>
      <c r="E354" s="45"/>
      <c r="I354" s="96"/>
      <c r="J354" s="46"/>
      <c r="K354" s="101"/>
    </row>
    <row r="355" spans="1:11">
      <c r="A355" s="76"/>
      <c r="B355" s="80"/>
      <c r="C355" s="45"/>
      <c r="D355" s="45"/>
      <c r="E355" s="45"/>
      <c r="I355" s="96"/>
      <c r="J355" s="46"/>
      <c r="K355" s="101"/>
    </row>
    <row r="356" spans="1:11">
      <c r="A356" s="76"/>
      <c r="B356" s="80"/>
      <c r="C356" s="45"/>
      <c r="D356" s="45"/>
      <c r="E356" s="45"/>
      <c r="I356" s="96"/>
      <c r="J356" s="46"/>
      <c r="K356" s="101"/>
    </row>
    <row r="357" spans="1:11">
      <c r="A357" s="76"/>
      <c r="B357" s="80"/>
      <c r="C357" s="45"/>
      <c r="D357" s="45"/>
      <c r="E357" s="45"/>
      <c r="I357" s="96"/>
      <c r="J357" s="46"/>
      <c r="K357" s="101"/>
    </row>
    <row r="358" spans="1:11">
      <c r="A358" s="76"/>
      <c r="B358" s="80"/>
      <c r="C358" s="45"/>
      <c r="D358" s="45"/>
      <c r="E358" s="45"/>
      <c r="I358" s="96"/>
      <c r="J358" s="46"/>
      <c r="K358" s="101"/>
    </row>
    <row r="359" spans="1:11">
      <c r="A359" s="76"/>
      <c r="B359" s="80"/>
      <c r="C359" s="45"/>
      <c r="D359" s="45"/>
      <c r="E359" s="45"/>
      <c r="I359" s="96"/>
      <c r="J359" s="46"/>
      <c r="K359" s="101"/>
    </row>
    <row r="360" spans="1:11">
      <c r="A360" s="76"/>
      <c r="B360" s="80"/>
      <c r="C360" s="45"/>
      <c r="D360" s="45"/>
      <c r="E360" s="45"/>
      <c r="I360" s="96"/>
      <c r="J360" s="46"/>
      <c r="K360" s="101"/>
    </row>
    <row r="361" spans="1:11">
      <c r="A361" s="76"/>
      <c r="B361" s="80"/>
      <c r="C361" s="45"/>
      <c r="D361" s="45"/>
      <c r="E361" s="45"/>
      <c r="I361" s="96"/>
      <c r="J361" s="46"/>
      <c r="K361" s="101"/>
    </row>
    <row r="362" spans="1:11">
      <c r="A362" s="76"/>
      <c r="B362" s="80"/>
      <c r="C362" s="45"/>
      <c r="D362" s="45"/>
      <c r="E362" s="45"/>
      <c r="I362" s="96"/>
      <c r="J362" s="46"/>
      <c r="K362" s="101"/>
    </row>
    <row r="363" spans="1:11">
      <c r="A363" s="76"/>
      <c r="B363" s="80"/>
      <c r="C363" s="45"/>
      <c r="D363" s="45"/>
      <c r="E363" s="45"/>
      <c r="I363" s="96"/>
      <c r="J363" s="46"/>
      <c r="K363" s="101"/>
    </row>
    <row r="364" spans="1:11">
      <c r="A364" s="76"/>
      <c r="B364" s="80"/>
      <c r="C364" s="45"/>
      <c r="D364" s="45"/>
      <c r="E364" s="45"/>
      <c r="I364" s="96"/>
      <c r="J364" s="46"/>
      <c r="K364" s="101"/>
    </row>
    <row r="365" spans="1:11">
      <c r="A365" s="76"/>
      <c r="B365" s="80"/>
      <c r="C365" s="45"/>
      <c r="D365" s="45"/>
      <c r="E365" s="45"/>
      <c r="I365" s="96"/>
      <c r="J365" s="46"/>
      <c r="K365" s="101"/>
    </row>
    <row r="366" spans="1:11">
      <c r="A366" s="76"/>
      <c r="B366" s="80"/>
      <c r="C366" s="45"/>
      <c r="D366" s="45"/>
      <c r="E366" s="45"/>
      <c r="I366" s="96"/>
      <c r="J366" s="46"/>
      <c r="K366" s="101"/>
    </row>
    <row r="367" spans="1:11">
      <c r="A367" s="76"/>
      <c r="B367" s="80"/>
      <c r="C367" s="45"/>
      <c r="D367" s="45"/>
      <c r="E367" s="45"/>
      <c r="I367" s="96"/>
      <c r="J367" s="46"/>
      <c r="K367" s="101"/>
    </row>
    <row r="368" spans="1:11">
      <c r="A368" s="76"/>
      <c r="B368" s="80"/>
      <c r="C368" s="45"/>
      <c r="D368" s="45"/>
      <c r="E368" s="45"/>
      <c r="I368" s="96"/>
      <c r="J368" s="46"/>
      <c r="K368" s="101"/>
    </row>
    <row r="369" spans="1:11">
      <c r="A369" s="76"/>
      <c r="B369" s="80"/>
      <c r="C369" s="45"/>
      <c r="D369" s="45"/>
      <c r="E369" s="45"/>
      <c r="I369" s="96"/>
      <c r="J369" s="46"/>
      <c r="K369" s="101"/>
    </row>
    <row r="370" spans="1:11">
      <c r="A370" s="76"/>
      <c r="B370" s="80"/>
      <c r="C370" s="45"/>
      <c r="D370" s="45"/>
      <c r="E370" s="45"/>
      <c r="I370" s="96"/>
      <c r="J370" s="46"/>
      <c r="K370" s="101"/>
    </row>
    <row r="371" spans="1:11">
      <c r="A371" s="76"/>
      <c r="B371" s="80"/>
      <c r="C371" s="45"/>
      <c r="D371" s="45"/>
      <c r="E371" s="45"/>
      <c r="I371" s="96"/>
      <c r="J371" s="46"/>
      <c r="K371" s="101"/>
    </row>
    <row r="372" spans="1:11">
      <c r="A372" s="76"/>
      <c r="B372" s="80"/>
      <c r="C372" s="45"/>
      <c r="D372" s="45"/>
      <c r="E372" s="45"/>
      <c r="I372" s="96"/>
      <c r="J372" s="46"/>
      <c r="K372" s="101"/>
    </row>
    <row r="373" spans="1:11">
      <c r="A373" s="76"/>
      <c r="B373" s="80"/>
      <c r="C373" s="45"/>
      <c r="D373" s="45"/>
      <c r="E373" s="45"/>
      <c r="I373" s="96"/>
      <c r="J373" s="46"/>
      <c r="K373" s="101"/>
    </row>
    <row r="374" spans="1:11">
      <c r="A374" s="76"/>
      <c r="B374" s="80"/>
      <c r="C374" s="45"/>
      <c r="D374" s="45"/>
      <c r="E374" s="45"/>
      <c r="I374" s="96"/>
      <c r="J374" s="46"/>
      <c r="K374" s="101"/>
    </row>
    <row r="375" spans="1:11">
      <c r="A375" s="76"/>
      <c r="B375" s="80"/>
      <c r="C375" s="45"/>
      <c r="D375" s="45"/>
      <c r="E375" s="45"/>
      <c r="I375" s="96"/>
      <c r="J375" s="46"/>
      <c r="K375" s="101"/>
    </row>
    <row r="376" spans="1:11">
      <c r="A376" s="76"/>
      <c r="B376" s="80"/>
      <c r="C376" s="45"/>
      <c r="D376" s="45"/>
      <c r="E376" s="45"/>
      <c r="I376" s="96"/>
      <c r="J376" s="46"/>
      <c r="K376" s="101"/>
    </row>
    <row r="377" spans="1:11">
      <c r="A377" s="76"/>
      <c r="B377" s="80"/>
      <c r="C377" s="45"/>
      <c r="D377" s="45"/>
      <c r="E377" s="45"/>
      <c r="I377" s="96"/>
      <c r="J377" s="46"/>
      <c r="K377" s="101"/>
    </row>
    <row r="378" spans="1:11">
      <c r="A378" s="76"/>
      <c r="B378" s="80"/>
      <c r="C378" s="45"/>
      <c r="D378" s="45"/>
      <c r="E378" s="45"/>
      <c r="I378" s="96"/>
      <c r="J378" s="46"/>
      <c r="K378" s="101"/>
    </row>
    <row r="379" spans="1:11">
      <c r="A379" s="76"/>
      <c r="B379" s="80"/>
      <c r="C379" s="45"/>
      <c r="D379" s="45"/>
      <c r="E379" s="45"/>
      <c r="I379" s="96"/>
      <c r="J379" s="46"/>
      <c r="K379" s="101"/>
    </row>
    <row r="380" spans="1:11">
      <c r="A380" s="76"/>
      <c r="B380" s="80"/>
      <c r="C380" s="45"/>
      <c r="D380" s="45"/>
      <c r="E380" s="45"/>
      <c r="I380" s="96"/>
      <c r="J380" s="46"/>
      <c r="K380" s="101"/>
    </row>
    <row r="381" spans="1:11">
      <c r="A381" s="76"/>
      <c r="B381" s="80"/>
      <c r="C381" s="45"/>
      <c r="D381" s="45"/>
      <c r="E381" s="45"/>
      <c r="I381" s="96"/>
      <c r="J381" s="46"/>
      <c r="K381" s="101"/>
    </row>
    <row r="382" spans="1:11">
      <c r="A382" s="76"/>
      <c r="B382" s="80"/>
      <c r="C382" s="45"/>
      <c r="D382" s="45"/>
      <c r="E382" s="45"/>
      <c r="I382" s="96"/>
      <c r="J382" s="46"/>
      <c r="K382" s="101"/>
    </row>
    <row r="383" spans="1:11">
      <c r="A383" s="76"/>
      <c r="B383" s="80"/>
      <c r="C383" s="45"/>
      <c r="D383" s="45"/>
      <c r="E383" s="45"/>
      <c r="I383" s="96"/>
      <c r="J383" s="46"/>
      <c r="K383" s="101"/>
    </row>
    <row r="384" spans="1:11">
      <c r="A384" s="76"/>
      <c r="B384" s="80"/>
      <c r="C384" s="45"/>
      <c r="D384" s="45"/>
      <c r="E384" s="45"/>
      <c r="I384" s="96"/>
      <c r="J384" s="46"/>
      <c r="K384" s="101"/>
    </row>
    <row r="385" spans="1:11">
      <c r="A385" s="76"/>
      <c r="B385" s="80"/>
      <c r="C385" s="45"/>
      <c r="D385" s="45"/>
      <c r="E385" s="45"/>
      <c r="I385" s="96"/>
      <c r="J385" s="46"/>
      <c r="K385" s="101"/>
    </row>
    <row r="386" spans="1:11">
      <c r="A386" s="76"/>
      <c r="B386" s="80"/>
      <c r="C386" s="45"/>
      <c r="D386" s="45"/>
      <c r="E386" s="45"/>
      <c r="I386" s="96"/>
      <c r="J386" s="46"/>
      <c r="K386" s="101"/>
    </row>
    <row r="387" spans="1:11">
      <c r="A387" s="76"/>
      <c r="B387" s="80"/>
      <c r="C387" s="45"/>
      <c r="D387" s="45"/>
      <c r="E387" s="45"/>
      <c r="I387" s="96"/>
      <c r="J387" s="46"/>
      <c r="K387" s="101"/>
    </row>
    <row r="388" spans="1:11">
      <c r="A388" s="76"/>
      <c r="B388" s="80"/>
      <c r="C388" s="45"/>
      <c r="D388" s="45"/>
      <c r="E388" s="45"/>
      <c r="I388" s="96"/>
      <c r="J388" s="46"/>
      <c r="K388" s="101"/>
    </row>
    <row r="389" spans="1:11">
      <c r="A389" s="76"/>
      <c r="B389" s="80"/>
      <c r="C389" s="45"/>
      <c r="D389" s="45"/>
      <c r="E389" s="45"/>
      <c r="I389" s="96"/>
      <c r="J389" s="46"/>
      <c r="K389" s="101"/>
    </row>
    <row r="390" spans="1:11">
      <c r="A390" s="76"/>
      <c r="B390" s="80"/>
      <c r="C390" s="45"/>
      <c r="D390" s="45"/>
      <c r="E390" s="45"/>
      <c r="I390" s="96"/>
      <c r="J390" s="46"/>
      <c r="K390" s="101"/>
    </row>
    <row r="391" spans="1:11">
      <c r="A391" s="76"/>
      <c r="B391" s="80"/>
      <c r="C391" s="45"/>
      <c r="D391" s="45"/>
      <c r="E391" s="45"/>
      <c r="I391" s="96"/>
      <c r="J391" s="46"/>
      <c r="K391" s="101"/>
    </row>
    <row r="392" spans="1:11">
      <c r="A392" s="76"/>
      <c r="B392" s="80"/>
      <c r="C392" s="45"/>
      <c r="D392" s="45"/>
      <c r="E392" s="45"/>
      <c r="I392" s="96"/>
      <c r="J392" s="46"/>
      <c r="K392" s="101"/>
    </row>
    <row r="393" spans="1:11">
      <c r="A393" s="76"/>
      <c r="B393" s="80"/>
      <c r="C393" s="45"/>
      <c r="D393" s="45"/>
      <c r="E393" s="45"/>
      <c r="I393" s="96"/>
      <c r="J393" s="46"/>
      <c r="K393" s="101"/>
    </row>
    <row r="394" spans="1:11">
      <c r="A394" s="76"/>
      <c r="B394" s="80"/>
      <c r="C394" s="45"/>
      <c r="D394" s="45"/>
      <c r="E394" s="45"/>
      <c r="I394" s="96"/>
      <c r="J394" s="46"/>
      <c r="K394" s="101"/>
    </row>
    <row r="395" spans="1:11">
      <c r="A395" s="76"/>
      <c r="B395" s="80"/>
      <c r="C395" s="45"/>
      <c r="D395" s="45"/>
      <c r="E395" s="45"/>
      <c r="I395" s="96"/>
      <c r="J395" s="46"/>
      <c r="K395" s="101"/>
    </row>
    <row r="396" spans="1:11">
      <c r="A396" s="76"/>
      <c r="B396" s="80"/>
      <c r="C396" s="45"/>
      <c r="D396" s="45"/>
      <c r="E396" s="45"/>
      <c r="I396" s="96"/>
      <c r="J396" s="46"/>
      <c r="K396" s="101"/>
    </row>
    <row r="397" spans="1:11">
      <c r="A397" s="76"/>
      <c r="B397" s="80"/>
      <c r="C397" s="45"/>
      <c r="D397" s="45"/>
      <c r="E397" s="45"/>
      <c r="I397" s="96"/>
      <c r="J397" s="46"/>
      <c r="K397" s="101"/>
    </row>
    <row r="398" spans="1:11">
      <c r="A398" s="76"/>
      <c r="B398" s="80"/>
      <c r="C398" s="45"/>
      <c r="D398" s="45"/>
      <c r="E398" s="45"/>
      <c r="I398" s="96"/>
      <c r="J398" s="46"/>
      <c r="K398" s="101"/>
    </row>
    <row r="399" spans="1:11">
      <c r="A399" s="76"/>
      <c r="B399" s="80"/>
      <c r="C399" s="45"/>
      <c r="D399" s="45"/>
      <c r="E399" s="45"/>
      <c r="I399" s="96"/>
      <c r="J399" s="46"/>
      <c r="K399" s="101"/>
    </row>
    <row r="400" spans="1:11">
      <c r="A400" s="76"/>
      <c r="B400" s="80"/>
      <c r="C400" s="45"/>
      <c r="D400" s="45"/>
      <c r="E400" s="45"/>
      <c r="I400" s="96"/>
      <c r="J400" s="46"/>
      <c r="K400" s="101"/>
    </row>
    <row r="401" spans="1:11">
      <c r="A401" s="76"/>
      <c r="B401" s="80"/>
      <c r="C401" s="45"/>
      <c r="D401" s="45"/>
      <c r="E401" s="45"/>
      <c r="I401" s="96"/>
      <c r="J401" s="46"/>
      <c r="K401" s="101"/>
    </row>
    <row r="402" spans="1:11">
      <c r="A402" s="76"/>
      <c r="B402" s="80"/>
      <c r="C402" s="45"/>
      <c r="D402" s="45"/>
      <c r="E402" s="45"/>
      <c r="I402" s="96"/>
      <c r="J402" s="46"/>
      <c r="K402" s="101"/>
    </row>
    <row r="403" spans="1:11">
      <c r="A403" s="76"/>
      <c r="B403" s="80"/>
      <c r="C403" s="45"/>
      <c r="D403" s="45"/>
      <c r="E403" s="45"/>
      <c r="I403" s="96"/>
      <c r="J403" s="46"/>
      <c r="K403" s="101"/>
    </row>
    <row r="404" spans="1:11">
      <c r="A404" s="76"/>
      <c r="B404" s="80"/>
      <c r="C404" s="45"/>
      <c r="D404" s="45"/>
      <c r="E404" s="45"/>
      <c r="I404" s="96"/>
      <c r="J404" s="46"/>
      <c r="K404" s="101"/>
    </row>
    <row r="405" spans="1:11">
      <c r="A405" s="76"/>
      <c r="B405" s="80"/>
      <c r="C405" s="45"/>
      <c r="D405" s="45"/>
      <c r="E405" s="45"/>
      <c r="I405" s="96"/>
      <c r="J405" s="46"/>
      <c r="K405" s="101"/>
    </row>
    <row r="406" spans="1:11">
      <c r="A406" s="76"/>
      <c r="B406" s="80"/>
      <c r="C406" s="45"/>
      <c r="D406" s="45"/>
      <c r="E406" s="45"/>
      <c r="H406" s="108"/>
      <c r="I406" s="96"/>
      <c r="J406" s="46"/>
      <c r="K406" s="101"/>
    </row>
    <row r="407" spans="1:11">
      <c r="A407" s="76"/>
      <c r="B407" s="80"/>
      <c r="C407" s="45"/>
      <c r="D407" s="45"/>
      <c r="E407" s="45"/>
      <c r="I407" s="96"/>
      <c r="J407" s="46"/>
      <c r="K407" s="101"/>
    </row>
    <row r="408" spans="1:11">
      <c r="A408" s="76"/>
      <c r="B408" s="80"/>
      <c r="C408" s="45"/>
      <c r="D408" s="45"/>
      <c r="E408" s="45"/>
      <c r="I408" s="96"/>
      <c r="J408" s="46"/>
      <c r="K408" s="101"/>
    </row>
    <row r="409" spans="1:11">
      <c r="A409" s="76"/>
      <c r="B409" s="80"/>
      <c r="C409" s="45"/>
      <c r="D409" s="45"/>
      <c r="E409" s="45"/>
      <c r="I409" s="96"/>
      <c r="J409" s="46"/>
      <c r="K409" s="101"/>
    </row>
    <row r="410" spans="1:11">
      <c r="A410" s="76"/>
      <c r="B410" s="80"/>
      <c r="C410" s="45"/>
      <c r="D410" s="45"/>
      <c r="E410" s="45"/>
      <c r="I410" s="96"/>
      <c r="J410" s="46"/>
      <c r="K410" s="101"/>
    </row>
    <row r="411" spans="1:11">
      <c r="A411" s="76"/>
      <c r="B411" s="80"/>
      <c r="C411" s="45"/>
      <c r="D411" s="45"/>
      <c r="E411" s="45"/>
      <c r="I411" s="96"/>
      <c r="J411" s="46"/>
      <c r="K411" s="101"/>
    </row>
    <row r="412" spans="1:11">
      <c r="A412" s="76"/>
      <c r="B412" s="80"/>
      <c r="C412" s="45"/>
      <c r="D412" s="45"/>
      <c r="E412" s="45"/>
      <c r="I412" s="96"/>
      <c r="J412" s="46"/>
      <c r="K412" s="101"/>
    </row>
    <row r="413" spans="1:11">
      <c r="A413" s="76"/>
      <c r="B413" s="80"/>
      <c r="C413" s="45"/>
      <c r="D413" s="45"/>
      <c r="E413" s="45"/>
      <c r="I413" s="96"/>
      <c r="J413" s="46"/>
      <c r="K413" s="101"/>
    </row>
    <row r="414" spans="1:11">
      <c r="A414" s="76"/>
      <c r="B414" s="80"/>
      <c r="C414" s="45"/>
      <c r="D414" s="45"/>
      <c r="E414" s="45"/>
      <c r="I414" s="96"/>
      <c r="J414" s="46"/>
      <c r="K414" s="101"/>
    </row>
    <row r="415" spans="1:11">
      <c r="A415" s="76"/>
      <c r="B415" s="80"/>
      <c r="C415" s="45"/>
      <c r="D415" s="45"/>
      <c r="E415" s="45"/>
      <c r="I415" s="96"/>
      <c r="J415" s="46"/>
      <c r="K415" s="101"/>
    </row>
    <row r="416" spans="1:11">
      <c r="A416" s="76"/>
      <c r="B416" s="80"/>
      <c r="C416" s="45"/>
      <c r="D416" s="45"/>
      <c r="E416" s="45"/>
      <c r="I416" s="96"/>
      <c r="J416" s="46"/>
      <c r="K416" s="101"/>
    </row>
    <row r="417" spans="1:11">
      <c r="A417" s="76"/>
      <c r="B417" s="80"/>
      <c r="C417" s="45"/>
      <c r="D417" s="45"/>
      <c r="E417" s="45"/>
      <c r="I417" s="96"/>
      <c r="K417" s="101"/>
    </row>
    <row r="418" spans="1:11">
      <c r="A418" s="76"/>
      <c r="B418" s="80"/>
      <c r="C418" s="45"/>
      <c r="D418" s="45"/>
      <c r="E418" s="45"/>
      <c r="I418" s="96"/>
      <c r="K418" s="101"/>
    </row>
    <row r="419" spans="1:11">
      <c r="A419" s="76"/>
      <c r="B419" s="80"/>
      <c r="C419" s="45"/>
      <c r="D419" s="45"/>
      <c r="E419" s="45"/>
      <c r="I419" s="96"/>
      <c r="K419" s="101"/>
    </row>
    <row r="420" spans="1:11">
      <c r="A420" s="76"/>
      <c r="B420" s="80"/>
      <c r="C420" s="45"/>
      <c r="D420" s="45"/>
      <c r="E420" s="45"/>
      <c r="I420" s="96"/>
    </row>
    <row r="421" spans="1:11">
      <c r="A421" s="76"/>
      <c r="B421" s="80"/>
      <c r="C421" s="98"/>
      <c r="D421" s="98"/>
      <c r="E421" s="98"/>
      <c r="F421" s="99"/>
      <c r="G421" s="99"/>
      <c r="I421" s="96"/>
      <c r="K421" s="101"/>
    </row>
    <row r="422" spans="1:11">
      <c r="A422" s="76"/>
      <c r="B422" s="80"/>
      <c r="C422" s="45"/>
      <c r="D422" s="45"/>
      <c r="E422" s="45"/>
      <c r="I422" s="96"/>
      <c r="J422" s="43"/>
    </row>
    <row r="423" spans="1:11">
      <c r="A423" s="76"/>
      <c r="B423" s="80"/>
      <c r="C423" s="45"/>
      <c r="D423" s="45"/>
      <c r="E423" s="45"/>
      <c r="I423" s="96"/>
      <c r="J423" s="43"/>
    </row>
    <row r="424" spans="1:11">
      <c r="A424" s="76"/>
      <c r="B424" s="80"/>
      <c r="C424" s="45"/>
      <c r="D424" s="45"/>
      <c r="E424" s="45"/>
      <c r="I424" s="96"/>
      <c r="J424" s="43"/>
    </row>
    <row r="425" spans="1:11">
      <c r="A425" s="76"/>
      <c r="B425" s="80"/>
      <c r="C425" s="45"/>
      <c r="D425" s="45"/>
      <c r="E425" s="45"/>
      <c r="I425" s="96"/>
      <c r="J425" s="43"/>
    </row>
    <row r="426" spans="1:11">
      <c r="A426" s="76"/>
      <c r="B426" s="80"/>
      <c r="C426" s="45"/>
      <c r="D426" s="45"/>
      <c r="E426" s="45"/>
      <c r="I426" s="96"/>
      <c r="J426" s="43"/>
    </row>
    <row r="427" spans="1:11">
      <c r="A427" s="76"/>
      <c r="B427" s="80"/>
      <c r="C427" s="45"/>
      <c r="D427" s="45"/>
      <c r="E427" s="45"/>
      <c r="I427" s="96"/>
      <c r="J427" s="43"/>
    </row>
    <row r="428" spans="1:11">
      <c r="A428" s="76"/>
      <c r="B428" s="80"/>
      <c r="C428" s="45"/>
      <c r="D428" s="45"/>
      <c r="E428" s="45"/>
      <c r="I428" s="96"/>
      <c r="J428" s="43"/>
    </row>
    <row r="429" spans="1:11">
      <c r="A429" s="76"/>
      <c r="B429" s="80"/>
      <c r="C429" s="45"/>
      <c r="D429" s="45"/>
      <c r="E429" s="45"/>
      <c r="I429" s="96"/>
      <c r="J429" s="43"/>
    </row>
    <row r="430" spans="1:11">
      <c r="A430" s="76"/>
      <c r="B430" s="80"/>
      <c r="C430" s="45"/>
      <c r="D430" s="45"/>
      <c r="E430" s="45"/>
      <c r="I430" s="96"/>
      <c r="J430" s="115"/>
      <c r="K430" s="101"/>
    </row>
    <row r="431" spans="1:11">
      <c r="A431" s="76"/>
      <c r="B431" s="80"/>
      <c r="C431" s="45"/>
      <c r="D431" s="45"/>
      <c r="E431" s="45"/>
      <c r="I431" s="96"/>
    </row>
    <row r="432" spans="1:11">
      <c r="A432" s="76"/>
      <c r="B432" s="80"/>
      <c r="C432" s="45"/>
      <c r="D432" s="45"/>
      <c r="E432" s="45"/>
      <c r="I432" s="96"/>
    </row>
    <row r="433" spans="1:9">
      <c r="A433" s="76"/>
      <c r="B433" s="80"/>
      <c r="C433" s="45"/>
      <c r="D433" s="45"/>
      <c r="E433" s="45"/>
      <c r="I433" s="96"/>
    </row>
    <row r="434" spans="1:9">
      <c r="A434" s="76"/>
      <c r="B434" s="80"/>
      <c r="C434" s="45"/>
      <c r="D434" s="45"/>
      <c r="E434" s="45"/>
      <c r="I434" s="96"/>
    </row>
    <row r="435" spans="1:9">
      <c r="A435" s="76"/>
      <c r="B435" s="80"/>
      <c r="C435" s="45"/>
      <c r="D435" s="45"/>
      <c r="E435" s="45"/>
      <c r="I435" s="96"/>
    </row>
    <row r="436" spans="1:9" s="96" customFormat="1">
      <c r="A436" s="106"/>
      <c r="B436" s="103"/>
      <c r="C436" s="98"/>
      <c r="D436" s="45"/>
      <c r="E436" s="98"/>
      <c r="F436" s="99"/>
      <c r="G436" s="99"/>
    </row>
    <row r="437" spans="1:9" s="96" customFormat="1">
      <c r="A437" s="106"/>
      <c r="B437" s="103"/>
      <c r="C437" s="98"/>
      <c r="D437" s="45"/>
      <c r="E437" s="98"/>
      <c r="F437" s="99"/>
      <c r="G437" s="99"/>
    </row>
    <row r="438" spans="1:9" s="96" customFormat="1">
      <c r="A438" s="106"/>
      <c r="B438" s="103"/>
      <c r="C438" s="98"/>
      <c r="D438" s="45"/>
      <c r="E438" s="98"/>
      <c r="F438" s="99"/>
      <c r="G438" s="99"/>
    </row>
    <row r="439" spans="1:9" s="96" customFormat="1">
      <c r="A439" s="106"/>
      <c r="B439" s="103"/>
      <c r="C439" s="98"/>
      <c r="D439" s="45"/>
      <c r="E439" s="98"/>
      <c r="F439" s="99"/>
      <c r="G439" s="99"/>
    </row>
    <row r="440" spans="1:9" s="96" customFormat="1">
      <c r="A440" s="106"/>
      <c r="B440" s="103"/>
      <c r="C440" s="98"/>
      <c r="D440" s="45"/>
      <c r="E440" s="98"/>
      <c r="F440" s="99"/>
      <c r="G440" s="99"/>
    </row>
    <row r="441" spans="1:9" s="96" customFormat="1">
      <c r="A441" s="106"/>
      <c r="B441" s="103"/>
      <c r="C441" s="98"/>
      <c r="D441" s="45"/>
      <c r="E441" s="98"/>
      <c r="F441" s="99"/>
      <c r="G441" s="99"/>
    </row>
    <row r="442" spans="1:9" s="96" customFormat="1">
      <c r="A442" s="106"/>
      <c r="B442" s="103"/>
      <c r="C442" s="98"/>
      <c r="D442" s="45"/>
      <c r="E442" s="98"/>
      <c r="F442" s="99"/>
      <c r="G442" s="99"/>
    </row>
    <row r="443" spans="1:9" s="96" customFormat="1">
      <c r="A443" s="106"/>
      <c r="B443" s="103"/>
      <c r="C443" s="98"/>
      <c r="D443" s="45"/>
      <c r="E443" s="98"/>
      <c r="F443" s="99"/>
      <c r="G443" s="99"/>
    </row>
    <row r="444" spans="1:9" s="96" customFormat="1">
      <c r="A444" s="106"/>
      <c r="B444" s="103"/>
      <c r="C444" s="98"/>
      <c r="D444" s="45"/>
      <c r="E444" s="98"/>
      <c r="F444" s="99"/>
      <c r="G444" s="99"/>
    </row>
    <row r="445" spans="1:9" s="96" customFormat="1">
      <c r="A445" s="106"/>
      <c r="B445" s="103"/>
      <c r="C445" s="98"/>
      <c r="D445" s="45"/>
      <c r="E445" s="98"/>
      <c r="F445" s="99"/>
      <c r="G445" s="99"/>
    </row>
    <row r="446" spans="1:9" s="96" customFormat="1">
      <c r="A446" s="106"/>
      <c r="B446" s="103"/>
      <c r="C446" s="98"/>
      <c r="D446" s="45"/>
      <c r="E446" s="98"/>
      <c r="F446" s="99"/>
      <c r="G446" s="99"/>
    </row>
    <row r="447" spans="1:9" s="96" customFormat="1">
      <c r="A447" s="106"/>
      <c r="B447" s="103"/>
      <c r="C447" s="98"/>
      <c r="D447" s="45"/>
      <c r="E447" s="98"/>
      <c r="F447" s="99"/>
      <c r="G447" s="99"/>
    </row>
    <row r="448" spans="1:9" s="96" customFormat="1">
      <c r="A448" s="106"/>
      <c r="B448" s="103"/>
      <c r="C448" s="98"/>
      <c r="D448" s="45"/>
      <c r="E448" s="98"/>
      <c r="F448" s="99"/>
      <c r="G448" s="99"/>
    </row>
    <row r="449" spans="1:7" s="96" customFormat="1">
      <c r="A449" s="106"/>
      <c r="B449" s="103"/>
      <c r="C449" s="98"/>
      <c r="D449" s="45"/>
      <c r="E449" s="98"/>
      <c r="F449" s="99"/>
      <c r="G449" s="99"/>
    </row>
    <row r="450" spans="1:7" s="96" customFormat="1">
      <c r="A450" s="106"/>
      <c r="B450" s="103"/>
      <c r="C450" s="98"/>
      <c r="D450" s="45"/>
      <c r="E450" s="98"/>
      <c r="F450" s="99"/>
      <c r="G450" s="99"/>
    </row>
    <row r="451" spans="1:7" s="96" customFormat="1">
      <c r="A451" s="106"/>
      <c r="B451" s="103"/>
      <c r="C451" s="98"/>
      <c r="D451" s="45"/>
      <c r="E451" s="98"/>
      <c r="F451" s="99"/>
      <c r="G451" s="99"/>
    </row>
    <row r="452" spans="1:7" s="96" customFormat="1">
      <c r="A452" s="106"/>
      <c r="B452" s="103"/>
      <c r="C452" s="98"/>
      <c r="D452" s="45"/>
      <c r="E452" s="98"/>
      <c r="F452" s="99"/>
      <c r="G452" s="99"/>
    </row>
    <row r="453" spans="1:7" s="96" customFormat="1">
      <c r="A453" s="106"/>
      <c r="B453" s="103"/>
      <c r="C453" s="98"/>
      <c r="D453" s="45"/>
      <c r="E453" s="98"/>
      <c r="F453" s="99"/>
      <c r="G453" s="99"/>
    </row>
    <row r="454" spans="1:7" s="96" customFormat="1">
      <c r="A454" s="106"/>
      <c r="B454" s="103"/>
      <c r="C454" s="98"/>
      <c r="D454" s="45"/>
      <c r="E454" s="98"/>
      <c r="F454" s="99"/>
      <c r="G454" s="99"/>
    </row>
    <row r="455" spans="1:7" s="96" customFormat="1">
      <c r="A455" s="106"/>
      <c r="B455" s="103"/>
      <c r="C455" s="98"/>
      <c r="D455" s="45"/>
      <c r="E455" s="98"/>
      <c r="F455" s="99"/>
      <c r="G455" s="99"/>
    </row>
    <row r="456" spans="1:7" s="96" customFormat="1">
      <c r="A456" s="106"/>
      <c r="B456" s="103"/>
      <c r="C456" s="98"/>
      <c r="D456" s="45"/>
      <c r="E456" s="98"/>
      <c r="F456" s="99"/>
      <c r="G456" s="99"/>
    </row>
    <row r="457" spans="1:7" s="96" customFormat="1">
      <c r="A457" s="106"/>
      <c r="B457" s="103"/>
      <c r="C457" s="98"/>
      <c r="D457" s="45"/>
      <c r="E457" s="98"/>
      <c r="F457" s="99"/>
      <c r="G457" s="99"/>
    </row>
    <row r="458" spans="1:7" s="96" customFormat="1">
      <c r="A458" s="106"/>
      <c r="B458" s="103"/>
      <c r="C458" s="98"/>
      <c r="D458" s="45"/>
      <c r="E458" s="98"/>
      <c r="F458" s="99"/>
      <c r="G458" s="99"/>
    </row>
    <row r="459" spans="1:7" s="96" customFormat="1">
      <c r="A459" s="106"/>
      <c r="B459" s="103"/>
      <c r="C459" s="98"/>
      <c r="D459" s="45"/>
      <c r="E459" s="98"/>
      <c r="F459" s="99"/>
      <c r="G459" s="99"/>
    </row>
    <row r="460" spans="1:7" s="96" customFormat="1">
      <c r="A460" s="106"/>
      <c r="B460" s="103"/>
      <c r="C460" s="98"/>
      <c r="D460" s="45"/>
      <c r="E460" s="98"/>
      <c r="F460" s="99"/>
      <c r="G460" s="99"/>
    </row>
    <row r="461" spans="1:7" s="96" customFormat="1">
      <c r="A461" s="106"/>
      <c r="B461" s="103"/>
      <c r="C461" s="98"/>
      <c r="D461" s="45"/>
      <c r="E461" s="98"/>
      <c r="F461" s="99"/>
      <c r="G461" s="99"/>
    </row>
    <row r="462" spans="1:7" s="96" customFormat="1">
      <c r="A462" s="106"/>
      <c r="B462" s="103"/>
      <c r="C462" s="98"/>
      <c r="D462" s="45"/>
      <c r="E462" s="98"/>
      <c r="F462" s="99"/>
      <c r="G462" s="99"/>
    </row>
    <row r="463" spans="1:7" s="96" customFormat="1">
      <c r="A463" s="106"/>
      <c r="B463" s="103"/>
      <c r="C463" s="98"/>
      <c r="D463" s="45"/>
      <c r="E463" s="98"/>
      <c r="F463" s="99"/>
      <c r="G463" s="99"/>
    </row>
    <row r="464" spans="1:7" s="96" customFormat="1">
      <c r="A464" s="106"/>
      <c r="B464" s="103"/>
      <c r="C464" s="98"/>
      <c r="D464" s="45"/>
      <c r="E464" s="98"/>
      <c r="F464" s="99"/>
      <c r="G464" s="99"/>
    </row>
    <row r="465" spans="1:7" s="96" customFormat="1">
      <c r="A465" s="106"/>
      <c r="B465" s="103"/>
      <c r="C465" s="98"/>
      <c r="D465" s="45"/>
      <c r="E465" s="98"/>
      <c r="F465" s="99"/>
      <c r="G465" s="99"/>
    </row>
    <row r="466" spans="1:7" s="96" customFormat="1">
      <c r="A466" s="106"/>
      <c r="B466" s="103"/>
      <c r="C466" s="98"/>
      <c r="D466" s="45"/>
      <c r="E466" s="98"/>
      <c r="F466" s="99"/>
      <c r="G466" s="99"/>
    </row>
    <row r="467" spans="1:7" s="96" customFormat="1">
      <c r="A467" s="106"/>
      <c r="B467" s="103"/>
      <c r="C467" s="98"/>
      <c r="D467" s="45"/>
      <c r="E467" s="98"/>
      <c r="F467" s="99"/>
      <c r="G467" s="99"/>
    </row>
    <row r="468" spans="1:7" s="96" customFormat="1">
      <c r="A468" s="106"/>
      <c r="B468" s="103"/>
      <c r="C468" s="98"/>
      <c r="D468" s="45"/>
      <c r="E468" s="98"/>
      <c r="F468" s="99"/>
      <c r="G468" s="99"/>
    </row>
    <row r="469" spans="1:7" s="96" customFormat="1">
      <c r="A469" s="106"/>
      <c r="B469" s="103"/>
      <c r="C469" s="98"/>
      <c r="D469" s="45"/>
      <c r="E469" s="98"/>
      <c r="F469" s="99"/>
      <c r="G469" s="99"/>
    </row>
    <row r="470" spans="1:7" s="96" customFormat="1">
      <c r="A470" s="106"/>
      <c r="B470" s="103"/>
      <c r="C470" s="98"/>
      <c r="D470" s="45"/>
      <c r="E470" s="98"/>
      <c r="F470" s="99"/>
      <c r="G470" s="99"/>
    </row>
    <row r="471" spans="1:7" s="96" customFormat="1">
      <c r="A471" s="106"/>
      <c r="B471" s="103"/>
      <c r="C471" s="98"/>
      <c r="D471" s="45"/>
      <c r="E471" s="98"/>
      <c r="F471" s="99"/>
      <c r="G471" s="99"/>
    </row>
    <row r="472" spans="1:7" s="96" customFormat="1">
      <c r="A472" s="106"/>
      <c r="B472" s="103"/>
      <c r="C472" s="98"/>
      <c r="D472" s="45"/>
      <c r="E472" s="98"/>
      <c r="F472" s="99"/>
      <c r="G472" s="99"/>
    </row>
    <row r="473" spans="1:7" s="96" customFormat="1">
      <c r="A473" s="106"/>
      <c r="B473" s="103"/>
      <c r="C473" s="98"/>
      <c r="D473" s="45"/>
      <c r="E473" s="98"/>
      <c r="F473" s="99"/>
      <c r="G473" s="99"/>
    </row>
    <row r="474" spans="1:7" s="96" customFormat="1">
      <c r="A474" s="106"/>
      <c r="B474" s="103"/>
      <c r="C474" s="98"/>
      <c r="D474" s="45"/>
      <c r="E474" s="98"/>
      <c r="F474" s="99"/>
      <c r="G474" s="99"/>
    </row>
    <row r="475" spans="1:7" s="96" customFormat="1">
      <c r="A475" s="106"/>
      <c r="B475" s="103"/>
      <c r="C475" s="98"/>
      <c r="D475" s="45"/>
      <c r="E475" s="98"/>
      <c r="F475" s="99"/>
      <c r="G475" s="99"/>
    </row>
    <row r="476" spans="1:7" s="96" customFormat="1">
      <c r="A476" s="106"/>
      <c r="B476" s="103"/>
      <c r="C476" s="98"/>
      <c r="D476" s="45"/>
      <c r="E476" s="98"/>
      <c r="F476" s="99"/>
      <c r="G476" s="99"/>
    </row>
    <row r="477" spans="1:7" s="96" customFormat="1">
      <c r="A477" s="106"/>
      <c r="B477" s="103"/>
      <c r="C477" s="98"/>
      <c r="D477" s="45"/>
      <c r="E477" s="98"/>
      <c r="F477" s="99"/>
      <c r="G477" s="99"/>
    </row>
  </sheetData>
  <phoneticPr fontId="1" type="noConversion"/>
  <conditionalFormatting sqref="A1:A135">
    <cfRule type="duplicateValues" dxfId="0" priority="10"/>
  </conditionalFormatting>
  <dataValidations count="1">
    <dataValidation type="list" allowBlank="1" showInputMessage="1" showErrorMessage="1" sqref="D137:D477"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90"/>
  <sheetViews>
    <sheetView tabSelected="1" zoomScaleNormal="100" workbookViewId="0">
      <pane xSplit="2" ySplit="5" topLeftCell="C176" activePane="bottomRight" state="frozen"/>
      <selection activeCell="G146" sqref="G146"/>
      <selection pane="topRight" activeCell="G146" sqref="G146"/>
      <selection pane="bottomLeft" activeCell="G146" sqref="G146"/>
      <selection pane="bottomRight" activeCell="AE178" sqref="AE178"/>
    </sheetView>
  </sheetViews>
  <sheetFormatPr defaultRowHeight="15"/>
  <cols>
    <col min="1" max="1" width="21.25" style="116" hidden="1" customWidth="1"/>
    <col min="2" max="2" width="36.5" style="116" customWidth="1"/>
    <col min="3" max="3" width="9" style="116"/>
    <col min="4" max="4" width="13.75" style="116" customWidth="1"/>
    <col min="5" max="25" width="13.75" style="116" hidden="1" customWidth="1"/>
    <col min="26" max="26" width="13.75" style="116" customWidth="1"/>
    <col min="27" max="27" width="14.875" style="116" customWidth="1"/>
    <col min="28" max="28" width="14" style="116" customWidth="1"/>
    <col min="29" max="29" width="16.25" style="116" customWidth="1"/>
    <col min="30" max="30" width="13.75" style="130" customWidth="1"/>
    <col min="31" max="31" width="17.25" style="116" customWidth="1"/>
    <col min="32" max="32" width="16.75" style="119" customWidth="1"/>
    <col min="33" max="33" width="17.5" style="119" customWidth="1"/>
    <col min="34" max="34" width="9" style="119"/>
    <col min="35" max="16384" width="9" style="116"/>
  </cols>
  <sheetData>
    <row r="1" spans="1:34">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E1" s="116" t="s">
        <v>214</v>
      </c>
    </row>
    <row r="2" spans="1:34">
      <c r="D2" s="127"/>
      <c r="E2" s="127"/>
      <c r="F2" s="127"/>
      <c r="G2" s="127"/>
      <c r="H2" s="127"/>
      <c r="I2" s="127"/>
      <c r="J2" s="127"/>
      <c r="K2" s="127"/>
      <c r="L2" s="127"/>
      <c r="M2" s="127"/>
      <c r="N2" s="127"/>
      <c r="O2" s="127"/>
      <c r="P2" s="127"/>
      <c r="Q2" s="127"/>
      <c r="R2" s="127"/>
      <c r="S2" s="127"/>
      <c r="T2" s="127"/>
      <c r="U2" s="127"/>
      <c r="V2" s="127"/>
      <c r="W2" s="127"/>
      <c r="X2" s="127"/>
      <c r="Y2" s="127"/>
      <c r="Z2" s="123"/>
      <c r="AA2" s="123"/>
      <c r="AB2" s="123"/>
      <c r="AC2" s="123"/>
      <c r="AD2" s="131" t="s">
        <v>513</v>
      </c>
      <c r="AE2" s="119">
        <f>AC69-AC124</f>
        <v>0</v>
      </c>
    </row>
    <row r="3" spans="1:34" ht="15.75" thickBot="1">
      <c r="D3" s="125">
        <v>1</v>
      </c>
      <c r="E3" s="125"/>
      <c r="F3" s="125"/>
      <c r="G3" s="125"/>
      <c r="H3" s="125"/>
      <c r="I3" s="125"/>
      <c r="J3" s="125"/>
      <c r="K3" s="125"/>
      <c r="L3" s="125"/>
      <c r="M3" s="125"/>
      <c r="N3" s="125"/>
      <c r="O3" s="125"/>
      <c r="P3" s="125"/>
      <c r="Q3" s="125"/>
      <c r="R3" s="125"/>
      <c r="S3" s="125"/>
      <c r="T3" s="125"/>
      <c r="U3" s="125"/>
      <c r="V3" s="125"/>
      <c r="W3" s="125"/>
      <c r="X3" s="125"/>
      <c r="Y3" s="125"/>
      <c r="Z3" s="123"/>
      <c r="AA3" s="123"/>
      <c r="AB3" s="123"/>
      <c r="AC3" s="123"/>
      <c r="AD3" s="131" t="s">
        <v>514</v>
      </c>
      <c r="AE3" s="119">
        <f>AC120-AC187</f>
        <v>0</v>
      </c>
    </row>
    <row r="4" spans="1:34">
      <c r="B4" s="297" t="s">
        <v>637</v>
      </c>
      <c r="C4" s="299" t="s">
        <v>126</v>
      </c>
      <c r="D4" s="79"/>
      <c r="E4" s="79"/>
      <c r="F4" s="79"/>
      <c r="G4" s="79"/>
      <c r="H4" s="79"/>
      <c r="I4" s="79"/>
      <c r="J4" s="79"/>
      <c r="K4" s="79"/>
      <c r="L4" s="79"/>
      <c r="M4" s="79"/>
      <c r="N4" s="79"/>
      <c r="O4" s="79"/>
      <c r="P4" s="79"/>
      <c r="Q4" s="79"/>
      <c r="R4" s="79"/>
      <c r="S4" s="79"/>
      <c r="T4" s="79"/>
      <c r="U4" s="79"/>
      <c r="V4" s="79"/>
      <c r="W4" s="79"/>
      <c r="X4" s="79"/>
      <c r="Y4" s="79"/>
      <c r="Z4" s="301" t="s">
        <v>123</v>
      </c>
      <c r="AA4" s="301" t="s">
        <v>131</v>
      </c>
      <c r="AB4" s="301"/>
      <c r="AC4" s="303" t="s">
        <v>124</v>
      </c>
    </row>
    <row r="5" spans="1:34">
      <c r="B5" s="298"/>
      <c r="C5" s="300"/>
      <c r="D5" s="78"/>
      <c r="E5" s="78"/>
      <c r="F5" s="78"/>
      <c r="G5" s="78"/>
      <c r="H5" s="78"/>
      <c r="I5" s="78"/>
      <c r="J5" s="78"/>
      <c r="K5" s="78"/>
      <c r="L5" s="78"/>
      <c r="M5" s="78"/>
      <c r="N5" s="78"/>
      <c r="O5" s="78"/>
      <c r="P5" s="78"/>
      <c r="Q5" s="97"/>
      <c r="R5" s="78"/>
      <c r="S5" s="78"/>
      <c r="T5" s="97"/>
      <c r="U5" s="78"/>
      <c r="V5" s="78"/>
      <c r="W5" s="78"/>
      <c r="X5" s="78"/>
      <c r="Y5" s="78"/>
      <c r="Z5" s="302"/>
      <c r="AA5" s="114" t="s">
        <v>132</v>
      </c>
      <c r="AB5" s="114" t="s">
        <v>133</v>
      </c>
      <c r="AC5" s="304"/>
    </row>
    <row r="6" spans="1:34" ht="15" customHeight="1">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4" ht="15" customHeight="1">
      <c r="A7" s="121" t="s">
        <v>134</v>
      </c>
      <c r="B7" s="47" t="s">
        <v>2</v>
      </c>
      <c r="C7" s="51"/>
      <c r="D7" s="52">
        <f>1000000-10000</f>
        <v>990000</v>
      </c>
      <c r="E7" s="52"/>
      <c r="F7" s="52"/>
      <c r="G7" s="52"/>
      <c r="H7" s="52"/>
      <c r="I7" s="52"/>
      <c r="J7" s="52"/>
      <c r="K7" s="52"/>
      <c r="L7" s="52"/>
      <c r="M7" s="52"/>
      <c r="N7" s="52"/>
      <c r="O7" s="52"/>
      <c r="P7" s="52"/>
      <c r="Q7" s="52"/>
      <c r="R7" s="52"/>
      <c r="S7" s="52"/>
      <c r="T7" s="52"/>
      <c r="U7" s="52"/>
      <c r="V7" s="52"/>
      <c r="W7" s="52"/>
      <c r="X7" s="52"/>
      <c r="Y7" s="52"/>
      <c r="Z7" s="52">
        <f t="shared" ref="Z7:Z42" si="0">SUM(D7:Y7)</f>
        <v>990000</v>
      </c>
      <c r="AA7" s="53">
        <f>SUMIF('调整分录-本期'!$D:$D,$A7,'调整分录-本期'!F:F)</f>
        <v>0</v>
      </c>
      <c r="AB7" s="53">
        <f>SUMIF('调整分录-本期'!$D:$D,$A7,'调整分录-本期'!G:G)</f>
        <v>0</v>
      </c>
      <c r="AC7" s="54">
        <f>Z7+AA7-AB7</f>
        <v>990000</v>
      </c>
      <c r="AD7" s="132"/>
      <c r="AE7" s="117"/>
      <c r="AH7" s="128"/>
    </row>
    <row r="8" spans="1:34"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SUMIF('调整分录-本期'!$D:$D,$A8,'调整分录-本期'!F:F)</f>
        <v>0</v>
      </c>
      <c r="AB8" s="53">
        <f>SUMIF('调整分录-本期'!$D:$D,$A8,'调整分录-本期'!G:G)</f>
        <v>0</v>
      </c>
      <c r="AC8" s="54">
        <f t="shared" ref="AC8:AC13" si="1">Z8+AA8-AB8</f>
        <v>0</v>
      </c>
      <c r="AD8" s="132"/>
      <c r="AE8" s="117"/>
      <c r="AH8" s="128"/>
    </row>
    <row r="9" spans="1:34"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SUMIF('调整分录-本期'!$D:$D,$A9,'调整分录-本期'!F:F)</f>
        <v>0</v>
      </c>
      <c r="AB9" s="53">
        <f>SUMIF('调整分录-本期'!$D:$D,$A9,'调整分录-本期'!G:G)</f>
        <v>0</v>
      </c>
      <c r="AC9" s="54">
        <f t="shared" si="1"/>
        <v>0</v>
      </c>
      <c r="AD9" s="132"/>
      <c r="AE9" s="117"/>
      <c r="AH9" s="128"/>
    </row>
    <row r="10" spans="1:34"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SUMIF('调整分录-本期'!$D:$D,$A10,'调整分录-本期'!F:F)</f>
        <v>0</v>
      </c>
      <c r="AB10" s="53">
        <f>SUMIF('调整分录-本期'!$D:$D,$A10,'调整分录-本期'!G:G)</f>
        <v>0</v>
      </c>
      <c r="AC10" s="54">
        <f t="shared" si="1"/>
        <v>0</v>
      </c>
      <c r="AD10" s="132"/>
      <c r="AE10" s="117"/>
      <c r="AH10" s="128"/>
    </row>
    <row r="11" spans="1:34"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SUMIF('调整分录-本期'!$D:$D,$A11,'调整分录-本期'!F:F)</f>
        <v>0</v>
      </c>
      <c r="AB11" s="53">
        <f>SUMIF('调整分录-本期'!$D:$D,$A11,'调整分录-本期'!G:G)</f>
        <v>0</v>
      </c>
      <c r="AC11" s="54">
        <f t="shared" si="1"/>
        <v>0</v>
      </c>
      <c r="AD11" s="132"/>
      <c r="AE11" s="117"/>
      <c r="AH11" s="128"/>
    </row>
    <row r="12" spans="1:34"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SUMIF('调整分录-本期'!$D:$D,$A12,'调整分录-本期'!F:F)</f>
        <v>0</v>
      </c>
      <c r="AB12" s="53">
        <f>SUMIF('调整分录-本期'!$D:$D,$A12,'调整分录-本期'!G:G)</f>
        <v>0</v>
      </c>
      <c r="AC12" s="54">
        <f t="shared" si="1"/>
        <v>0</v>
      </c>
      <c r="AD12" s="132"/>
      <c r="AE12" s="117"/>
      <c r="AH12" s="128"/>
    </row>
    <row r="13" spans="1:34"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SUMIF('调整分录-本期'!$D:$D,$A13,'调整分录-本期'!F:F)</f>
        <v>0</v>
      </c>
      <c r="AB13" s="53">
        <f>SUMIF('调整分录-本期'!$D:$D,$A13,'调整分录-本期'!G:G)</f>
        <v>0</v>
      </c>
      <c r="AC13" s="54">
        <f t="shared" si="1"/>
        <v>0</v>
      </c>
      <c r="AD13" s="132"/>
      <c r="AE13" s="117"/>
      <c r="AH13" s="128"/>
    </row>
    <row r="14" spans="1:34" s="123" customFormat="1" ht="15" customHeight="1">
      <c r="A14" s="126" t="s">
        <v>618</v>
      </c>
      <c r="B14" s="105" t="s">
        <v>508</v>
      </c>
      <c r="C14" s="92"/>
      <c r="D14" s="93"/>
      <c r="E14" s="93"/>
      <c r="F14" s="93"/>
      <c r="G14" s="93"/>
      <c r="H14" s="93"/>
      <c r="I14" s="93"/>
      <c r="J14" s="93"/>
      <c r="K14" s="93"/>
      <c r="L14" s="93"/>
      <c r="M14" s="93"/>
      <c r="N14" s="93"/>
      <c r="O14" s="93"/>
      <c r="P14" s="93"/>
      <c r="Q14" s="93"/>
      <c r="R14" s="93"/>
      <c r="S14" s="93"/>
      <c r="T14" s="93"/>
      <c r="U14" s="93"/>
      <c r="V14" s="93"/>
      <c r="W14" s="93"/>
      <c r="X14" s="93"/>
      <c r="Y14" s="93"/>
      <c r="Z14" s="93">
        <f t="shared" si="0"/>
        <v>0</v>
      </c>
      <c r="AA14" s="94">
        <f>SUMIF('调整分录-本期'!$D:$D,$A14,'调整分录-本期'!F:F)</f>
        <v>0</v>
      </c>
      <c r="AB14" s="94">
        <f>SUMIF('调整分录-本期'!$D:$D,$A14,'调整分录-本期'!G:G)</f>
        <v>0</v>
      </c>
      <c r="AC14" s="95">
        <f>Z14+AB14-AA14</f>
        <v>0</v>
      </c>
      <c r="AD14" s="132"/>
      <c r="AE14" s="117"/>
      <c r="AF14" s="127"/>
      <c r="AG14" s="127"/>
      <c r="AH14" s="129"/>
    </row>
    <row r="15" spans="1:34" ht="15" customHeight="1">
      <c r="A15" s="121" t="s">
        <v>642</v>
      </c>
      <c r="B15" s="55" t="s">
        <v>512</v>
      </c>
      <c r="C15" s="55"/>
      <c r="D15" s="56">
        <f>D13-D14</f>
        <v>0</v>
      </c>
      <c r="E15" s="56">
        <f>E13-E14</f>
        <v>0</v>
      </c>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c r="AD15" s="132"/>
      <c r="AE15" s="117"/>
      <c r="AH15" s="128"/>
    </row>
    <row r="16" spans="1:34"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93">
        <f t="shared" si="0"/>
        <v>0</v>
      </c>
      <c r="AA16" s="53">
        <f>SUMIF('调整分录-本期'!$D:$D,$A16,'调整分录-本期'!F:F)</f>
        <v>0</v>
      </c>
      <c r="AB16" s="53">
        <f>SUMIF('调整分录-本期'!$D:$D,$A16,'调整分录-本期'!G:G)</f>
        <v>0</v>
      </c>
      <c r="AC16" s="54">
        <f>Z16+AA16-AB16</f>
        <v>0</v>
      </c>
      <c r="AD16" s="132"/>
      <c r="AE16" s="124"/>
      <c r="AF16" s="127"/>
      <c r="AG16" s="127"/>
      <c r="AH16" s="129"/>
    </row>
    <row r="17" spans="1:34"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93">
        <f t="shared" si="0"/>
        <v>0</v>
      </c>
      <c r="AA17" s="53">
        <f>SUMIF('调整分录-本期'!$D:$D,$A17,'调整分录-本期'!F:F)</f>
        <v>0</v>
      </c>
      <c r="AB17" s="53">
        <f>SUMIF('调整分录-本期'!$D:$D,$A17,'调整分录-本期'!G:G)</f>
        <v>0</v>
      </c>
      <c r="AC17" s="54">
        <f t="shared" ref="AC17:AC67" si="2">Z17+AA17-AB17</f>
        <v>0</v>
      </c>
      <c r="AD17" s="132"/>
      <c r="AE17" s="117"/>
      <c r="AH17" s="128"/>
    </row>
    <row r="18" spans="1:34"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93">
        <f t="shared" si="0"/>
        <v>0</v>
      </c>
      <c r="AA18" s="53">
        <f>SUMIF('调整分录-本期'!$D:$D,$A18,'调整分录-本期'!F:F)</f>
        <v>0</v>
      </c>
      <c r="AB18" s="53">
        <f>SUMIF('调整分录-本期'!$D:$D,$A18,'调整分录-本期'!G:G)</f>
        <v>0</v>
      </c>
      <c r="AC18" s="54">
        <f t="shared" si="2"/>
        <v>0</v>
      </c>
      <c r="AD18" s="132"/>
      <c r="AE18" s="117"/>
      <c r="AH18" s="128"/>
    </row>
    <row r="19" spans="1:34"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93">
        <f t="shared" si="0"/>
        <v>0</v>
      </c>
      <c r="AA19" s="53">
        <f>SUMIF('调整分录-本期'!$D:$D,$A19,'调整分录-本期'!F:F)</f>
        <v>0</v>
      </c>
      <c r="AB19" s="53">
        <f>SUMIF('调整分录-本期'!$D:$D,$A19,'调整分录-本期'!G:G)</f>
        <v>0</v>
      </c>
      <c r="AC19" s="54">
        <f t="shared" si="2"/>
        <v>0</v>
      </c>
      <c r="AD19" s="132"/>
      <c r="AE19" s="117"/>
      <c r="AH19" s="128"/>
    </row>
    <row r="20" spans="1:34"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93">
        <f t="shared" si="0"/>
        <v>0</v>
      </c>
      <c r="AA20" s="53">
        <f>SUMIF('调整分录-本期'!$D:$D,$A20,'调整分录-本期'!F:F)</f>
        <v>0</v>
      </c>
      <c r="AB20" s="53">
        <f>SUMIF('调整分录-本期'!$D:$D,$A20,'调整分录-本期'!G:G)</f>
        <v>0</v>
      </c>
      <c r="AC20" s="54">
        <f t="shared" si="2"/>
        <v>0</v>
      </c>
      <c r="AD20" s="132"/>
      <c r="AE20" s="117"/>
      <c r="AH20" s="128"/>
    </row>
    <row r="21" spans="1:34"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93">
        <f t="shared" si="0"/>
        <v>0</v>
      </c>
      <c r="AA21" s="53">
        <f>SUMIF('调整分录-本期'!$D:$D,$A21,'调整分录-本期'!F:F)</f>
        <v>0</v>
      </c>
      <c r="AB21" s="53">
        <f>SUMIF('调整分录-本期'!$D:$D,$A21,'调整分录-本期'!G:G)</f>
        <v>0</v>
      </c>
      <c r="AC21" s="54">
        <f t="shared" si="2"/>
        <v>0</v>
      </c>
      <c r="AD21" s="132"/>
      <c r="AE21" s="117"/>
      <c r="AH21" s="128"/>
    </row>
    <row r="22" spans="1:34" s="123" customFormat="1" ht="15" customHeight="1">
      <c r="A22" s="126" t="s">
        <v>616</v>
      </c>
      <c r="B22" s="105" t="s">
        <v>9</v>
      </c>
      <c r="C22" s="92"/>
      <c r="D22" s="93"/>
      <c r="E22" s="93"/>
      <c r="F22" s="93"/>
      <c r="G22" s="93"/>
      <c r="H22" s="93"/>
      <c r="I22" s="93"/>
      <c r="J22" s="93"/>
      <c r="K22" s="93"/>
      <c r="L22" s="93"/>
      <c r="M22" s="93"/>
      <c r="N22" s="93"/>
      <c r="O22" s="93"/>
      <c r="P22" s="93"/>
      <c r="Q22" s="93"/>
      <c r="R22" s="93"/>
      <c r="S22" s="93"/>
      <c r="T22" s="93"/>
      <c r="U22" s="93"/>
      <c r="V22" s="93"/>
      <c r="W22" s="93"/>
      <c r="X22" s="93"/>
      <c r="Y22" s="93"/>
      <c r="Z22" s="93">
        <f t="shared" si="0"/>
        <v>0</v>
      </c>
      <c r="AA22" s="94">
        <f>SUMIF('调整分录-本期'!$D:$D,$A22,'调整分录-本期'!F:F)</f>
        <v>0</v>
      </c>
      <c r="AB22" s="94">
        <f>SUMIF('调整分录-本期'!$D:$D,$A22,'调整分录-本期'!G:G)</f>
        <v>0</v>
      </c>
      <c r="AC22" s="95">
        <f>Z22+AB22-AA22</f>
        <v>0</v>
      </c>
      <c r="AD22" s="132"/>
      <c r="AE22" s="117"/>
      <c r="AF22" s="127"/>
      <c r="AG22" s="127"/>
      <c r="AH22" s="129"/>
    </row>
    <row r="23" spans="1:34" ht="15" customHeight="1">
      <c r="A23" s="121" t="s">
        <v>642</v>
      </c>
      <c r="B23" s="55" t="s">
        <v>11</v>
      </c>
      <c r="C23" s="59"/>
      <c r="D23" s="60">
        <f>D21-D22</f>
        <v>0</v>
      </c>
      <c r="E23" s="60">
        <f>E21-E22</f>
        <v>0</v>
      </c>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c r="AD23" s="132"/>
      <c r="AE23" s="117"/>
      <c r="AH23" s="128"/>
    </row>
    <row r="24" spans="1:34"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SUMIF('调整分录-本期'!$D:$D,$A24,'调整分录-本期'!F:F)</f>
        <v>0</v>
      </c>
      <c r="AB24" s="53">
        <f>SUMIF('调整分录-本期'!$D:$D,$A24,'调整分录-本期'!G:G)</f>
        <v>0</v>
      </c>
      <c r="AC24" s="54">
        <f t="shared" si="2"/>
        <v>0</v>
      </c>
      <c r="AD24" s="132"/>
      <c r="AE24" s="117"/>
      <c r="AH24" s="128"/>
    </row>
    <row r="25" spans="1:34"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SUMIF('调整分录-本期'!$D:$D,$A25,'调整分录-本期'!F:F)</f>
        <v>0</v>
      </c>
      <c r="AB25" s="53">
        <f>SUMIF('调整分录-本期'!$D:$D,$A25,'调整分录-本期'!G:G)</f>
        <v>0</v>
      </c>
      <c r="AC25" s="54">
        <f t="shared" si="2"/>
        <v>0</v>
      </c>
      <c r="AD25" s="132"/>
      <c r="AE25" s="117"/>
      <c r="AH25" s="128"/>
    </row>
    <row r="26" spans="1:34" ht="15" customHeight="1">
      <c r="A26" s="121" t="s">
        <v>614</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SUMIF('调整分录-本期'!$D:$D,$A26,'调整分录-本期'!F:F)</f>
        <v>0</v>
      </c>
      <c r="AB26" s="53">
        <f>SUMIF('调整分录-本期'!$D:$D,$A26,'调整分录-本期'!G:G)</f>
        <v>0</v>
      </c>
      <c r="AC26" s="54">
        <f>Z26+AB26-AA26</f>
        <v>0</v>
      </c>
      <c r="AD26" s="132"/>
      <c r="AE26" s="117"/>
      <c r="AH26" s="128"/>
    </row>
    <row r="27" spans="1:34" ht="15" customHeight="1">
      <c r="A27" s="121" t="s">
        <v>642</v>
      </c>
      <c r="B27" s="55" t="s">
        <v>14</v>
      </c>
      <c r="C27" s="59"/>
      <c r="D27" s="60">
        <f>D25-D26</f>
        <v>0</v>
      </c>
      <c r="E27" s="60">
        <f>E25-E26</f>
        <v>0</v>
      </c>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c r="AD27" s="132"/>
      <c r="AE27" s="117"/>
      <c r="AH27" s="128"/>
    </row>
    <row r="28" spans="1:34"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SUMIF('调整分录-本期'!$D:$D,$A28,'调整分录-本期'!F:F)</f>
        <v>0</v>
      </c>
      <c r="AB28" s="53">
        <f>SUMIF('调整分录-本期'!$D:$D,$A28,'调整分录-本期'!G:G)</f>
        <v>0</v>
      </c>
      <c r="AC28" s="54">
        <f t="shared" si="2"/>
        <v>0</v>
      </c>
      <c r="AD28" s="132"/>
      <c r="AE28" s="124"/>
      <c r="AF28" s="127"/>
      <c r="AG28" s="127"/>
      <c r="AH28" s="129"/>
    </row>
    <row r="29" spans="1:34"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SUMIF('调整分录-本期'!$D:$D,$A29,'调整分录-本期'!F:F)</f>
        <v>0</v>
      </c>
      <c r="AB29" s="53">
        <f>SUMIF('调整分录-本期'!$D:$D,$A29,'调整分录-本期'!G:G)</f>
        <v>0</v>
      </c>
      <c r="AC29" s="54">
        <f t="shared" si="2"/>
        <v>0</v>
      </c>
      <c r="AD29" s="132"/>
      <c r="AE29" s="117"/>
      <c r="AH29" s="128"/>
    </row>
    <row r="30" spans="1:34"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SUMIF('调整分录-本期'!$D:$D,$A30,'调整分录-本期'!F:F)</f>
        <v>0</v>
      </c>
      <c r="AB30" s="53">
        <f>SUMIF('调整分录-本期'!$D:$D,$A30,'调整分录-本期'!G:G)</f>
        <v>0</v>
      </c>
      <c r="AC30" s="54">
        <f t="shared" si="2"/>
        <v>0</v>
      </c>
      <c r="AD30" s="132"/>
      <c r="AE30" s="117"/>
      <c r="AH30" s="128"/>
    </row>
    <row r="31" spans="1:34"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SUMIF('调整分录-本期'!$D:$D,$A31,'调整分录-本期'!F:F)</f>
        <v>0</v>
      </c>
      <c r="AB31" s="53">
        <f>SUMIF('调整分录-本期'!$D:$D,$A31,'调整分录-本期'!G:G)</f>
        <v>0</v>
      </c>
      <c r="AC31" s="54">
        <f t="shared" si="2"/>
        <v>0</v>
      </c>
      <c r="AD31" s="132"/>
      <c r="AE31" s="117"/>
      <c r="AH31" s="128"/>
    </row>
    <row r="32" spans="1:34" ht="15" customHeight="1">
      <c r="A32" s="121" t="s">
        <v>642</v>
      </c>
      <c r="B32" s="55" t="s">
        <v>19</v>
      </c>
      <c r="C32" s="59"/>
      <c r="D32" s="60">
        <f>SUM(D7:D31)-SUM(D13:D14)-SUM(D21:D22)-SUM(D25:D26)</f>
        <v>990000</v>
      </c>
      <c r="E32" s="60">
        <f>SUM(E7:E31)-SUM(E13:E14)-SUM(E21:E22)-SUM(E25:E26)</f>
        <v>0</v>
      </c>
      <c r="F32" s="60"/>
      <c r="G32" s="60"/>
      <c r="H32" s="60"/>
      <c r="I32" s="60"/>
      <c r="J32" s="60"/>
      <c r="K32" s="60"/>
      <c r="L32" s="60"/>
      <c r="M32" s="60"/>
      <c r="N32" s="60"/>
      <c r="O32" s="60"/>
      <c r="P32" s="60"/>
      <c r="Q32" s="60"/>
      <c r="R32" s="60"/>
      <c r="S32" s="60"/>
      <c r="T32" s="60"/>
      <c r="U32" s="60"/>
      <c r="V32" s="60"/>
      <c r="W32" s="60"/>
      <c r="X32" s="60"/>
      <c r="Y32" s="60"/>
      <c r="Z32" s="56">
        <f t="shared" si="0"/>
        <v>990000</v>
      </c>
      <c r="AA32" s="60">
        <f>SUM(AA7:AA31)</f>
        <v>0</v>
      </c>
      <c r="AB32" s="60">
        <f>SUM(AB7:AB31)</f>
        <v>0</v>
      </c>
      <c r="AC32" s="61">
        <f>SUM(AC7:AC31)-SUM(AC13:AC14)-SUM(AC21:AC22)-SUM(AC25:AC26)</f>
        <v>990000</v>
      </c>
      <c r="AD32" s="132"/>
      <c r="AE32" s="117"/>
      <c r="AH32" s="128"/>
    </row>
    <row r="33" spans="1:34"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SUMIF('调整分录-本期'!$D:$D,$A33,'调整分录-本期'!F:F)</f>
        <v>0</v>
      </c>
      <c r="AB33" s="53">
        <f>SUMIF('调整分录-本期'!$D:$D,$A33,'调整分录-本期'!G:G)</f>
        <v>0</v>
      </c>
      <c r="AC33" s="54">
        <f t="shared" si="2"/>
        <v>0</v>
      </c>
      <c r="AD33" s="132"/>
      <c r="AE33" s="117"/>
      <c r="AH33" s="128"/>
    </row>
    <row r="34" spans="1:34"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SUMIF('调整分录-本期'!$D:$D,$A34,'调整分录-本期'!F:F)</f>
        <v>0</v>
      </c>
      <c r="AB34" s="53">
        <f>SUMIF('调整分录-本期'!$D:$D,$A34,'调整分录-本期'!G:G)</f>
        <v>0</v>
      </c>
      <c r="AC34" s="54">
        <f t="shared" si="2"/>
        <v>0</v>
      </c>
      <c r="AD34" s="132"/>
      <c r="AE34" s="117"/>
      <c r="AH34" s="128"/>
    </row>
    <row r="35" spans="1:34"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SUMIF('调整分录-本期'!$D:$D,$A35,'调整分录-本期'!F:F)</f>
        <v>0</v>
      </c>
      <c r="AB35" s="53">
        <f>SUMIF('调整分录-本期'!$D:$D,$A35,'调整分录-本期'!G:G)</f>
        <v>0</v>
      </c>
      <c r="AC35" s="54">
        <f t="shared" si="2"/>
        <v>0</v>
      </c>
      <c r="AD35" s="132"/>
      <c r="AE35" s="117"/>
      <c r="AH35" s="128"/>
    </row>
    <row r="36" spans="1:34"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SUMIF('调整分录-本期'!$D:$D,$A36,'调整分录-本期'!F:F)</f>
        <v>0</v>
      </c>
      <c r="AB36" s="53">
        <f>SUMIF('调整分录-本期'!$D:$D,$A36,'调整分录-本期'!G:G)</f>
        <v>0</v>
      </c>
      <c r="AC36" s="54">
        <f t="shared" si="2"/>
        <v>0</v>
      </c>
      <c r="AD36" s="132"/>
      <c r="AE36" s="117"/>
      <c r="AH36" s="128"/>
    </row>
    <row r="37" spans="1:34"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SUMIF('调整分录-本期'!$D:$D,$A37,'调整分录-本期'!F:F)</f>
        <v>0</v>
      </c>
      <c r="AB37" s="53">
        <f>SUMIF('调整分录-本期'!$D:$D,$A37,'调整分录-本期'!G:G)</f>
        <v>0</v>
      </c>
      <c r="AC37" s="54">
        <f t="shared" si="2"/>
        <v>0</v>
      </c>
      <c r="AD37" s="132"/>
      <c r="AE37" s="117"/>
      <c r="AH37" s="128"/>
    </row>
    <row r="38" spans="1:34"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SUMIF('调整分录-本期'!$D:$D,$A38,'调整分录-本期'!F:F)</f>
        <v>0</v>
      </c>
      <c r="AB38" s="53">
        <f>SUMIF('调整分录-本期'!$D:$D,$A38,'调整分录-本期'!G:G)</f>
        <v>0</v>
      </c>
      <c r="AC38" s="54">
        <f t="shared" si="2"/>
        <v>0</v>
      </c>
      <c r="AD38" s="132"/>
      <c r="AE38" s="117"/>
      <c r="AH38" s="128"/>
    </row>
    <row r="39" spans="1:34" ht="15" customHeight="1">
      <c r="A39" s="121" t="s">
        <v>612</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SUMIF('调整分录-本期'!$D:$D,$A39,'调整分录-本期'!F:F)</f>
        <v>0</v>
      </c>
      <c r="AB39" s="53">
        <f>SUMIF('调整分录-本期'!$D:$D,$A39,'调整分录-本期'!G:G)</f>
        <v>0</v>
      </c>
      <c r="AC39" s="54">
        <f>Z39+AB39-AA39</f>
        <v>0</v>
      </c>
      <c r="AD39" s="132"/>
      <c r="AE39" s="117"/>
      <c r="AH39" s="128"/>
    </row>
    <row r="40" spans="1:34" ht="15" customHeight="1">
      <c r="A40" s="121" t="s">
        <v>642</v>
      </c>
      <c r="B40" s="55" t="s">
        <v>31</v>
      </c>
      <c r="C40" s="59"/>
      <c r="D40" s="60">
        <f>D38-D39</f>
        <v>0</v>
      </c>
      <c r="E40" s="60">
        <f>E38-E39</f>
        <v>0</v>
      </c>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c r="AD40" s="132"/>
      <c r="AE40" s="117"/>
      <c r="AH40" s="128"/>
    </row>
    <row r="41" spans="1:34"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SUMIF('调整分录-本期'!$D:$D,$A41,'调整分录-本期'!F:F)</f>
        <v>0</v>
      </c>
      <c r="AB41" s="53">
        <f>SUMIF('调整分录-本期'!$D:$D,$A41,'调整分录-本期'!G:G)</f>
        <v>0</v>
      </c>
      <c r="AC41" s="54">
        <f t="shared" si="2"/>
        <v>0</v>
      </c>
      <c r="AD41" s="132"/>
      <c r="AE41" s="124"/>
      <c r="AF41" s="127"/>
      <c r="AG41" s="127"/>
      <c r="AH41" s="129"/>
    </row>
    <row r="42" spans="1:34"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SUMIF('调整分录-本期'!$D:$D,$A42,'调整分录-本期'!F:F)</f>
        <v>0</v>
      </c>
      <c r="AB42" s="53">
        <f>SUMIF('调整分录-本期'!$D:$D,$A42,'调整分录-本期'!G:G)</f>
        <v>0</v>
      </c>
      <c r="AC42" s="54">
        <f t="shared" si="2"/>
        <v>0</v>
      </c>
      <c r="AD42" s="132"/>
      <c r="AE42" s="124"/>
      <c r="AF42" s="127"/>
      <c r="AG42" s="127"/>
      <c r="AH42" s="129"/>
    </row>
    <row r="43" spans="1:34"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SUMIF('调整分录-本期'!$D:$D,$A43,'调整分录-本期'!F:F)</f>
        <v>0</v>
      </c>
      <c r="AB43" s="53">
        <f>SUMIF('调整分录-本期'!$D:$D,$A43,'调整分录-本期'!G:G)</f>
        <v>0</v>
      </c>
      <c r="AC43" s="54">
        <f t="shared" si="2"/>
        <v>0</v>
      </c>
      <c r="AD43" s="132"/>
      <c r="AE43" s="117"/>
      <c r="AH43" s="128"/>
    </row>
    <row r="44" spans="1:34" ht="15" customHeight="1">
      <c r="A44" s="121" t="s">
        <v>610</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SUMIF('调整分录-本期'!$D:$D,$A44,'调整分录-本期'!F:F)</f>
        <v>0</v>
      </c>
      <c r="AB44" s="53">
        <f>SUMIF('调整分录-本期'!$D:$D,$A44,'调整分录-本期'!G:G)</f>
        <v>0</v>
      </c>
      <c r="AC44" s="54">
        <f t="shared" ref="AC44:AC45" si="4">Z44+AB44-AA44</f>
        <v>0</v>
      </c>
      <c r="AD44" s="132"/>
      <c r="AE44" s="117"/>
      <c r="AH44" s="128"/>
    </row>
    <row r="45" spans="1:34" ht="15" customHeight="1">
      <c r="A45" s="121" t="s">
        <v>608</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SUMIF('调整分录-本期'!$D:$D,$A45,'调整分录-本期'!F:F)</f>
        <v>0</v>
      </c>
      <c r="AB45" s="53">
        <f>SUMIF('调整分录-本期'!$D:$D,$A45,'调整分录-本期'!G:G)</f>
        <v>0</v>
      </c>
      <c r="AC45" s="54">
        <f t="shared" si="4"/>
        <v>0</v>
      </c>
      <c r="AD45" s="132"/>
      <c r="AE45" s="117"/>
      <c r="AH45" s="128"/>
    </row>
    <row r="46" spans="1:34" ht="15" customHeight="1">
      <c r="A46" s="121" t="s">
        <v>642</v>
      </c>
      <c r="B46" s="55" t="s">
        <v>40</v>
      </c>
      <c r="C46" s="59"/>
      <c r="D46" s="60">
        <f>D43-D44-D45</f>
        <v>0</v>
      </c>
      <c r="E46" s="60">
        <f>E43-E44-E45</f>
        <v>0</v>
      </c>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c r="AD46" s="132"/>
      <c r="AE46" s="117"/>
      <c r="AH46" s="128"/>
    </row>
    <row r="47" spans="1:34"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SUMIF('调整分录-本期'!$D:$D,$A47,'调整分录-本期'!F:F)</f>
        <v>0</v>
      </c>
      <c r="AB47" s="53">
        <f>SUMIF('调整分录-本期'!$D:$D,$A47,'调整分录-本期'!G:G)</f>
        <v>0</v>
      </c>
      <c r="AC47" s="54">
        <f t="shared" si="2"/>
        <v>0</v>
      </c>
      <c r="AD47" s="132"/>
      <c r="AE47" s="117"/>
      <c r="AH47" s="128"/>
    </row>
    <row r="48" spans="1:34" ht="15" customHeight="1">
      <c r="A48" s="121" t="s">
        <v>606</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SUMIF('调整分录-本期'!$D:$D,$A48,'调整分录-本期'!F:F)</f>
        <v>0</v>
      </c>
      <c r="AB48" s="53">
        <f>SUMIF('调整分录-本期'!$D:$D,$A48,'调整分录-本期'!G:G)</f>
        <v>0</v>
      </c>
      <c r="AC48" s="54">
        <f>Z48+AB48-AA48</f>
        <v>0</v>
      </c>
      <c r="AD48" s="132"/>
      <c r="AE48" s="117"/>
      <c r="AH48" s="128"/>
    </row>
    <row r="49" spans="1:34" ht="15" customHeight="1">
      <c r="A49" s="121" t="s">
        <v>604</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SUMIF('调整分录-本期'!$D:$D,$A49,'调整分录-本期'!F:F)</f>
        <v>0</v>
      </c>
      <c r="AB49" s="53">
        <f>SUMIF('调整分录-本期'!$D:$D,$A49,'调整分录-本期'!G:G)</f>
        <v>0</v>
      </c>
      <c r="AC49" s="54">
        <f t="shared" ref="AC49" si="5">Z49+AB49-AA49</f>
        <v>0</v>
      </c>
      <c r="AD49" s="132"/>
      <c r="AE49" s="117"/>
      <c r="AH49" s="128"/>
    </row>
    <row r="50" spans="1:34" ht="15" customHeight="1">
      <c r="A50" s="121" t="s">
        <v>642</v>
      </c>
      <c r="B50" s="55" t="s">
        <v>44</v>
      </c>
      <c r="C50" s="59"/>
      <c r="D50" s="60">
        <f>D47-D48-D49</f>
        <v>0</v>
      </c>
      <c r="E50" s="60">
        <f>E47-E48-E49</f>
        <v>0</v>
      </c>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c r="AD50" s="132"/>
      <c r="AE50" s="117"/>
      <c r="AH50" s="128"/>
    </row>
    <row r="51" spans="1:34"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SUMIF('调整分录-本期'!$D:$D,$A51,'调整分录-本期'!F:F)</f>
        <v>0</v>
      </c>
      <c r="AB51" s="53">
        <f>SUMIF('调整分录-本期'!$D:$D,$A51,'调整分录-本期'!G:G)</f>
        <v>0</v>
      </c>
      <c r="AC51" s="54">
        <f t="shared" si="2"/>
        <v>0</v>
      </c>
      <c r="AD51" s="132"/>
      <c r="AE51" s="117"/>
      <c r="AH51" s="128"/>
    </row>
    <row r="52" spans="1:34" ht="15" customHeight="1">
      <c r="A52" s="121" t="s">
        <v>602</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SUMIF('调整分录-本期'!$D:$D,$A52,'调整分录-本期'!F:F)</f>
        <v>0</v>
      </c>
      <c r="AB52" s="53">
        <f>SUMIF('调整分录-本期'!$D:$D,$A52,'调整分录-本期'!G:G)</f>
        <v>0</v>
      </c>
      <c r="AC52" s="54">
        <f>Z52+AB52-AA52</f>
        <v>0</v>
      </c>
      <c r="AD52" s="132"/>
      <c r="AE52" s="117"/>
      <c r="AH52" s="128"/>
    </row>
    <row r="53" spans="1:34" ht="15" customHeight="1">
      <c r="A53" s="121" t="s">
        <v>642</v>
      </c>
      <c r="B53" s="55" t="s">
        <v>47</v>
      </c>
      <c r="C53" s="59"/>
      <c r="D53" s="60">
        <f>D51-D52</f>
        <v>0</v>
      </c>
      <c r="E53" s="60">
        <f>E51-E52</f>
        <v>0</v>
      </c>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c r="AD53" s="132"/>
      <c r="AE53" s="117"/>
      <c r="AH53" s="128"/>
    </row>
    <row r="54" spans="1:34"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SUMIF('调整分录-本期'!$D:$D,$A54,'调整分录-本期'!F:F)</f>
        <v>0</v>
      </c>
      <c r="AB54" s="53">
        <f>SUMIF('调整分录-本期'!$D:$D,$A54,'调整分录-本期'!G:G)</f>
        <v>0</v>
      </c>
      <c r="AC54" s="54">
        <f t="shared" si="2"/>
        <v>0</v>
      </c>
      <c r="AD54" s="132"/>
      <c r="AE54" s="117"/>
      <c r="AH54" s="128"/>
    </row>
    <row r="55" spans="1:34"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SUMIF('调整分录-本期'!$D:$D,$A55,'调整分录-本期'!F:F)</f>
        <v>0</v>
      </c>
      <c r="AB55" s="53">
        <f>SUMIF('调整分录-本期'!$D:$D,$A55,'调整分录-本期'!G:G)</f>
        <v>0</v>
      </c>
      <c r="AC55" s="54">
        <f t="shared" si="2"/>
        <v>0</v>
      </c>
      <c r="AD55" s="132"/>
      <c r="AE55" s="117"/>
      <c r="AH55" s="128"/>
    </row>
    <row r="56" spans="1:34"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SUMIF('调整分录-本期'!$D:$D,$A56,'调整分录-本期'!F:F)</f>
        <v>0</v>
      </c>
      <c r="AB56" s="53">
        <f>SUMIF('调整分录-本期'!$D:$D,$A56,'调整分录-本期'!G:G)</f>
        <v>0</v>
      </c>
      <c r="AC56" s="54">
        <f t="shared" ref="AC56" si="7">Z56+AA56-AB56</f>
        <v>0</v>
      </c>
      <c r="AD56" s="132"/>
      <c r="AE56" s="117"/>
      <c r="AH56" s="128"/>
    </row>
    <row r="57" spans="1:34"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SUMIF('调整分录-本期'!$D:$D,$A57,'调整分录-本期'!F:F)</f>
        <v>0</v>
      </c>
      <c r="AB57" s="53">
        <f>SUMIF('调整分录-本期'!$D:$D,$A57,'调整分录-本期'!G:G)</f>
        <v>0</v>
      </c>
      <c r="AC57" s="54">
        <f t="shared" si="2"/>
        <v>0</v>
      </c>
      <c r="AD57" s="132"/>
      <c r="AE57" s="117"/>
      <c r="AH57" s="128"/>
    </row>
    <row r="58" spans="1:34" ht="15" customHeight="1">
      <c r="A58" s="121" t="s">
        <v>600</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SUMIF('调整分录-本期'!$D:$D,$A58,'调整分录-本期'!F:F)</f>
        <v>0</v>
      </c>
      <c r="AB58" s="53">
        <f>SUMIF('调整分录-本期'!$D:$D,$A58,'调整分录-本期'!G:G)</f>
        <v>0</v>
      </c>
      <c r="AC58" s="54">
        <f t="shared" ref="AC58:AC59" si="8">Z58+AB58-AA58</f>
        <v>0</v>
      </c>
      <c r="AD58" s="132"/>
      <c r="AE58" s="117"/>
      <c r="AH58" s="128"/>
    </row>
    <row r="59" spans="1:34" ht="15" customHeight="1">
      <c r="A59" s="121" t="s">
        <v>598</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SUMIF('调整分录-本期'!$D:$D,$A59,'调整分录-本期'!F:F)</f>
        <v>0</v>
      </c>
      <c r="AB59" s="53">
        <f>SUMIF('调整分录-本期'!$D:$D,$A59,'调整分录-本期'!G:G)</f>
        <v>0</v>
      </c>
      <c r="AC59" s="54">
        <f t="shared" si="8"/>
        <v>0</v>
      </c>
      <c r="AD59" s="132"/>
      <c r="AE59" s="117"/>
      <c r="AH59" s="128"/>
    </row>
    <row r="60" spans="1:34" ht="15" customHeight="1">
      <c r="A60" s="121" t="s">
        <v>642</v>
      </c>
      <c r="B60" s="55" t="s">
        <v>56</v>
      </c>
      <c r="C60" s="59"/>
      <c r="D60" s="60">
        <f>D57-D58-D59</f>
        <v>0</v>
      </c>
      <c r="E60" s="60">
        <f>E57-E58-E59</f>
        <v>0</v>
      </c>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c r="AD60" s="132"/>
      <c r="AE60" s="117"/>
      <c r="AH60" s="128"/>
    </row>
    <row r="61" spans="1:34"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SUMIF('调整分录-本期'!$D:$D,$A61,'调整分录-本期'!F:F)</f>
        <v>0</v>
      </c>
      <c r="AB61" s="53">
        <f>SUMIF('调整分录-本期'!$D:$D,$A61,'调整分录-本期'!G:G)</f>
        <v>0</v>
      </c>
      <c r="AC61" s="54">
        <f t="shared" si="2"/>
        <v>0</v>
      </c>
      <c r="AD61" s="132"/>
      <c r="AE61" s="117"/>
      <c r="AH61" s="128"/>
    </row>
    <row r="62" spans="1:34"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SUMIF('调整分录-本期'!$D:$D,$A62,'调整分录-本期'!F:F)</f>
        <v>0</v>
      </c>
      <c r="AB62" s="53">
        <f>SUMIF('调整分录-本期'!$D:$D,$A62,'调整分录-本期'!G:G)</f>
        <v>0</v>
      </c>
      <c r="AC62" s="54">
        <f t="shared" si="2"/>
        <v>0</v>
      </c>
      <c r="AD62" s="132"/>
      <c r="AE62" s="117"/>
      <c r="AH62" s="128"/>
    </row>
    <row r="63" spans="1:34" ht="15" customHeight="1">
      <c r="A63" s="121" t="s">
        <v>596</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SUMIF('调整分录-本期'!$D:$D,$A63,'调整分录-本期'!F:F)</f>
        <v>0</v>
      </c>
      <c r="AB63" s="53">
        <f>SUMIF('调整分录-本期'!$D:$D,$A63,'调整分录-本期'!G:G)</f>
        <v>0</v>
      </c>
      <c r="AC63" s="54">
        <f>Z63+AB63-AA63</f>
        <v>0</v>
      </c>
      <c r="AD63" s="132"/>
      <c r="AE63" s="117"/>
      <c r="AH63" s="128"/>
    </row>
    <row r="64" spans="1:34" ht="15" customHeight="1">
      <c r="A64" s="121" t="s">
        <v>642</v>
      </c>
      <c r="B64" s="55" t="s">
        <v>64</v>
      </c>
      <c r="C64" s="59"/>
      <c r="D64" s="60">
        <f>D62-D63</f>
        <v>0</v>
      </c>
      <c r="E64" s="60">
        <f>E62-E63</f>
        <v>0</v>
      </c>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c r="AD64" s="132"/>
      <c r="AE64" s="117"/>
      <c r="AH64" s="128"/>
    </row>
    <row r="65" spans="1:34"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SUMIF('调整分录-本期'!$D:$D,$A65,'调整分录-本期'!F:F)</f>
        <v>0</v>
      </c>
      <c r="AB65" s="53">
        <f>SUMIF('调整分录-本期'!$D:$D,$A65,'调整分录-本期'!G:G)</f>
        <v>0</v>
      </c>
      <c r="AC65" s="54">
        <f t="shared" si="2"/>
        <v>0</v>
      </c>
      <c r="AD65" s="132"/>
      <c r="AE65" s="117"/>
      <c r="AH65" s="128"/>
    </row>
    <row r="66" spans="1:34"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SUMIF('调整分录-本期'!$D:$D,$A66,'调整分录-本期'!F:F)</f>
        <v>0</v>
      </c>
      <c r="AB66" s="53">
        <f>SUMIF('调整分录-本期'!$D:$D,$A66,'调整分录-本期'!G:G)</f>
        <v>0</v>
      </c>
      <c r="AC66" s="54">
        <f t="shared" si="2"/>
        <v>0</v>
      </c>
      <c r="AD66" s="132"/>
      <c r="AE66" s="117"/>
      <c r="AH66" s="128"/>
    </row>
    <row r="67" spans="1:34"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SUMIF('调整分录-本期'!$D:$D,$A67,'调整分录-本期'!F:F)</f>
        <v>0</v>
      </c>
      <c r="AB67" s="53">
        <f>SUMIF('调整分录-本期'!$D:$D,$A67,'调整分录-本期'!G:G)</f>
        <v>0</v>
      </c>
      <c r="AC67" s="54">
        <f t="shared" si="2"/>
        <v>0</v>
      </c>
      <c r="AD67" s="132"/>
      <c r="AE67" s="117"/>
      <c r="AH67" s="128"/>
    </row>
    <row r="68" spans="1:34" ht="15" customHeight="1">
      <c r="A68" s="121" t="s">
        <v>642</v>
      </c>
      <c r="B68" s="55" t="s">
        <v>72</v>
      </c>
      <c r="C68" s="59"/>
      <c r="D68" s="60">
        <f>SUM(D34:D67)-SUM(D38:D39)-SUM(D43:D45)-SUM(D47:D49)-SUM(D51:D52)-SUM(D57:D59)-SUM(D62:D63)</f>
        <v>0</v>
      </c>
      <c r="E68" s="60">
        <f>SUM(E34:E67)-SUM(E38:E39)-SUM(E43:E45)-SUM(E47:E49)-SUM(E51:E52)-SUM(E57:E59)-SUM(E62:E63)</f>
        <v>0</v>
      </c>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c r="AD68" s="132"/>
      <c r="AE68" s="117"/>
      <c r="AH68" s="128"/>
    </row>
    <row r="69" spans="1:34" ht="15" customHeight="1">
      <c r="A69" s="121" t="s">
        <v>642</v>
      </c>
      <c r="B69" s="55" t="s">
        <v>74</v>
      </c>
      <c r="C69" s="59"/>
      <c r="D69" s="60">
        <f>D32+D68</f>
        <v>990000</v>
      </c>
      <c r="E69" s="60">
        <f>E32+E68</f>
        <v>0</v>
      </c>
      <c r="F69" s="60"/>
      <c r="G69" s="60"/>
      <c r="H69" s="60"/>
      <c r="I69" s="60"/>
      <c r="J69" s="60"/>
      <c r="K69" s="60"/>
      <c r="L69" s="60"/>
      <c r="M69" s="60"/>
      <c r="N69" s="60"/>
      <c r="O69" s="60"/>
      <c r="P69" s="60"/>
      <c r="Q69" s="60"/>
      <c r="R69" s="60"/>
      <c r="S69" s="60"/>
      <c r="T69" s="60"/>
      <c r="U69" s="60"/>
      <c r="V69" s="60"/>
      <c r="W69" s="60"/>
      <c r="X69" s="60"/>
      <c r="Y69" s="60"/>
      <c r="Z69" s="56">
        <f t="shared" si="3"/>
        <v>990000</v>
      </c>
      <c r="AA69" s="60">
        <f>AA32+AA68</f>
        <v>0</v>
      </c>
      <c r="AB69" s="60">
        <f>AB32+AB68</f>
        <v>0</v>
      </c>
      <c r="AC69" s="61">
        <f>AC32+AC68</f>
        <v>990000</v>
      </c>
      <c r="AD69" s="132"/>
      <c r="AE69" s="117"/>
      <c r="AH69" s="128"/>
    </row>
    <row r="70" spans="1:34"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SUMIF('调整分录-本期'!$D:$D,$A70,'调整分录-本期'!F:F)</f>
        <v>0</v>
      </c>
      <c r="AB70" s="53">
        <f>SUMIF('调整分录-本期'!$D:$D,$A70,'调整分录-本期'!G:G)</f>
        <v>0</v>
      </c>
      <c r="AC70" s="54"/>
      <c r="AD70" s="132"/>
      <c r="AE70" s="117"/>
      <c r="AH70" s="128"/>
    </row>
    <row r="71" spans="1:34"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SUMIF('调整分录-本期'!$D:$D,$A71,'调整分录-本期'!F:F)</f>
        <v>0</v>
      </c>
      <c r="AB71" s="53">
        <f>SUMIF('调整分录-本期'!$D:$D,$A71,'调整分录-本期'!G:G)</f>
        <v>0</v>
      </c>
      <c r="AC71" s="54">
        <f t="shared" ref="AC71:AC120" si="9">Z71+AB71-AA71</f>
        <v>0</v>
      </c>
      <c r="AD71" s="132"/>
      <c r="AE71" s="117"/>
      <c r="AH71" s="128"/>
    </row>
    <row r="72" spans="1:34"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SUMIF('调整分录-本期'!$D:$D,$A72,'调整分录-本期'!F:F)</f>
        <v>0</v>
      </c>
      <c r="AB72" s="53">
        <f>SUMIF('调整分录-本期'!$D:$D,$A72,'调整分录-本期'!G:G)</f>
        <v>0</v>
      </c>
      <c r="AC72" s="54">
        <f t="shared" si="9"/>
        <v>0</v>
      </c>
      <c r="AD72" s="132"/>
      <c r="AE72" s="117"/>
      <c r="AH72" s="128"/>
    </row>
    <row r="73" spans="1:34"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SUMIF('调整分录-本期'!$D:$D,$A73,'调整分录-本期'!F:F)</f>
        <v>0</v>
      </c>
      <c r="AB73" s="53">
        <f>SUMIF('调整分录-本期'!$D:$D,$A73,'调整分录-本期'!G:G)</f>
        <v>0</v>
      </c>
      <c r="AC73" s="54">
        <f t="shared" si="9"/>
        <v>0</v>
      </c>
      <c r="AD73" s="132"/>
      <c r="AE73" s="117"/>
      <c r="AH73" s="128"/>
    </row>
    <row r="74" spans="1:34"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SUMIF('调整分录-本期'!$D:$D,$A74,'调整分录-本期'!F:F)</f>
        <v>0</v>
      </c>
      <c r="AB74" s="53">
        <f>SUMIF('调整分录-本期'!$D:$D,$A74,'调整分录-本期'!G:G)</f>
        <v>0</v>
      </c>
      <c r="AC74" s="54">
        <f t="shared" si="9"/>
        <v>0</v>
      </c>
      <c r="AD74" s="132"/>
      <c r="AE74" s="117"/>
      <c r="AH74" s="128"/>
    </row>
    <row r="75" spans="1:34"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SUMIF('调整分录-本期'!$D:$D,$A75,'调整分录-本期'!F:F)</f>
        <v>0</v>
      </c>
      <c r="AB75" s="53">
        <f>SUMIF('调整分录-本期'!$D:$D,$A75,'调整分录-本期'!G:G)</f>
        <v>0</v>
      </c>
      <c r="AC75" s="54">
        <f t="shared" si="9"/>
        <v>0</v>
      </c>
      <c r="AD75" s="132"/>
      <c r="AE75" s="117"/>
      <c r="AH75" s="128"/>
    </row>
    <row r="76" spans="1:34"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SUMIF('调整分录-本期'!$D:$D,$A76,'调整分录-本期'!F:F)</f>
        <v>0</v>
      </c>
      <c r="AB76" s="53">
        <f>SUMIF('调整分录-本期'!$D:$D,$A76,'调整分录-本期'!G:G)</f>
        <v>0</v>
      </c>
      <c r="AC76" s="54">
        <f t="shared" si="9"/>
        <v>0</v>
      </c>
      <c r="AD76" s="132"/>
      <c r="AE76" s="117"/>
      <c r="AH76" s="128"/>
    </row>
    <row r="77" spans="1:34"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SUMIF('调整分录-本期'!$D:$D,$A77,'调整分录-本期'!F:F)</f>
        <v>0</v>
      </c>
      <c r="AB77" s="53">
        <f>SUMIF('调整分录-本期'!$D:$D,$A77,'调整分录-本期'!G:G)</f>
        <v>0</v>
      </c>
      <c r="AC77" s="54">
        <f t="shared" si="9"/>
        <v>0</v>
      </c>
      <c r="AD77" s="132"/>
      <c r="AE77" s="117"/>
      <c r="AH77" s="128"/>
    </row>
    <row r="78" spans="1:34"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SUMIF('调整分录-本期'!$D:$D,$A78,'调整分录-本期'!F:F)</f>
        <v>0</v>
      </c>
      <c r="AB78" s="53">
        <f>SUMIF('调整分录-本期'!$D:$D,$A78,'调整分录-本期'!G:G)</f>
        <v>0</v>
      </c>
      <c r="AC78" s="54">
        <f t="shared" si="9"/>
        <v>0</v>
      </c>
      <c r="AD78" s="132"/>
      <c r="AE78" s="117"/>
      <c r="AH78" s="128"/>
    </row>
    <row r="79" spans="1:34"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SUMIF('调整分录-本期'!$D:$D,$A79,'调整分录-本期'!F:F)</f>
        <v>0</v>
      </c>
      <c r="AB79" s="53">
        <f>SUMIF('调整分录-本期'!$D:$D,$A79,'调整分录-本期'!G:G)</f>
        <v>0</v>
      </c>
      <c r="AC79" s="54">
        <f t="shared" si="9"/>
        <v>0</v>
      </c>
      <c r="AD79" s="132"/>
      <c r="AE79" s="117"/>
      <c r="AH79" s="128"/>
    </row>
    <row r="80" spans="1:34"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SUMIF('调整分录-本期'!$D:$D,$A80,'调整分录-本期'!F:F)</f>
        <v>0</v>
      </c>
      <c r="AB80" s="53">
        <f>SUMIF('调整分录-本期'!$D:$D,$A80,'调整分录-本期'!G:G)</f>
        <v>0</v>
      </c>
      <c r="AC80" s="54">
        <f t="shared" si="9"/>
        <v>0</v>
      </c>
      <c r="AD80" s="132"/>
      <c r="AE80" s="117"/>
      <c r="AH80" s="128"/>
    </row>
    <row r="81" spans="1:34"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SUMIF('调整分录-本期'!$D:$D,$A81,'调整分录-本期'!F:F)</f>
        <v>0</v>
      </c>
      <c r="AB81" s="53">
        <f>SUMIF('调整分录-本期'!$D:$D,$A81,'调整分录-本期'!G:G)</f>
        <v>0</v>
      </c>
      <c r="AC81" s="54">
        <f>Z81+AB81-AA81</f>
        <v>0</v>
      </c>
      <c r="AD81" s="132"/>
      <c r="AE81" s="117"/>
      <c r="AH81" s="128"/>
    </row>
    <row r="82" spans="1:34"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SUMIF('调整分录-本期'!$D:$D,$A82,'调整分录-本期'!F:F)</f>
        <v>0</v>
      </c>
      <c r="AB82" s="53">
        <f>SUMIF('调整分录-本期'!$D:$D,$A82,'调整分录-本期'!G:G)</f>
        <v>0</v>
      </c>
      <c r="AC82" s="54">
        <f t="shared" si="9"/>
        <v>0</v>
      </c>
      <c r="AD82" s="132"/>
      <c r="AE82" s="117"/>
      <c r="AH82" s="128"/>
    </row>
    <row r="83" spans="1:34"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SUMIF('调整分录-本期'!$D:$D,$A83,'调整分录-本期'!F:F)</f>
        <v>0</v>
      </c>
      <c r="AB83" s="53">
        <f>SUMIF('调整分录-本期'!$D:$D,$A83,'调整分录-本期'!G:G)</f>
        <v>0</v>
      </c>
      <c r="AC83" s="54">
        <f t="shared" si="9"/>
        <v>0</v>
      </c>
      <c r="AD83" s="132"/>
      <c r="AE83" s="117"/>
      <c r="AH83" s="128"/>
    </row>
    <row r="84" spans="1:34"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SUMIF('调整分录-本期'!$D:$D,$A84,'调整分录-本期'!F:F)</f>
        <v>0</v>
      </c>
      <c r="AB84" s="53">
        <f>SUMIF('调整分录-本期'!$D:$D,$A84,'调整分录-本期'!G:G)</f>
        <v>0</v>
      </c>
      <c r="AC84" s="54">
        <f t="shared" si="9"/>
        <v>0</v>
      </c>
      <c r="AD84" s="132"/>
      <c r="AE84" s="117"/>
      <c r="AH84" s="128"/>
    </row>
    <row r="85" spans="1:34"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SUMIF('调整分录-本期'!$D:$D,$A85,'调整分录-本期'!F:F)</f>
        <v>0</v>
      </c>
      <c r="AB85" s="53">
        <f>SUMIF('调整分录-本期'!$D:$D,$A85,'调整分录-本期'!G:G)</f>
        <v>0</v>
      </c>
      <c r="AC85" s="54">
        <f t="shared" si="9"/>
        <v>0</v>
      </c>
      <c r="AD85" s="132"/>
      <c r="AE85" s="117"/>
      <c r="AH85" s="128"/>
    </row>
    <row r="86" spans="1:34" ht="15" customHeight="1">
      <c r="A86" s="121" t="s">
        <v>158</v>
      </c>
      <c r="B86" s="47" t="s">
        <v>10</v>
      </c>
      <c r="C86" s="51"/>
      <c r="D86" s="52">
        <v>20000</v>
      </c>
      <c r="E86" s="52"/>
      <c r="F86" s="52"/>
      <c r="G86" s="52"/>
      <c r="H86" s="52"/>
      <c r="I86" s="52"/>
      <c r="J86" s="52"/>
      <c r="K86" s="52"/>
      <c r="L86" s="52"/>
      <c r="M86" s="52"/>
      <c r="N86" s="52"/>
      <c r="O86" s="52"/>
      <c r="P86" s="52"/>
      <c r="Q86" s="52"/>
      <c r="R86" s="52"/>
      <c r="S86" s="52"/>
      <c r="T86" s="52"/>
      <c r="U86" s="52"/>
      <c r="V86" s="52"/>
      <c r="W86" s="52"/>
      <c r="X86" s="52"/>
      <c r="Y86" s="52"/>
      <c r="Z86" s="52">
        <f t="shared" si="10"/>
        <v>20000</v>
      </c>
      <c r="AA86" s="53">
        <f>SUMIF('调整分录-本期'!$D:$D,$A86,'调整分录-本期'!F:F)</f>
        <v>0</v>
      </c>
      <c r="AB86" s="53">
        <f>SUMIF('调整分录-本期'!$D:$D,$A86,'调整分录-本期'!G:G)</f>
        <v>0</v>
      </c>
      <c r="AC86" s="54">
        <f t="shared" si="9"/>
        <v>20000</v>
      </c>
      <c r="AD86" s="132"/>
      <c r="AE86" s="117"/>
      <c r="AH86" s="128"/>
    </row>
    <row r="87" spans="1:34"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SUMIF('调整分录-本期'!$D:$D,$A87,'调整分录-本期'!F:F)</f>
        <v>0</v>
      </c>
      <c r="AB87" s="53">
        <f>SUMIF('调整分录-本期'!$D:$D,$A87,'调整分录-本期'!G:G)</f>
        <v>0</v>
      </c>
      <c r="AC87" s="54">
        <f t="shared" si="9"/>
        <v>0</v>
      </c>
      <c r="AD87" s="132"/>
      <c r="AE87" s="117"/>
      <c r="AH87" s="128"/>
    </row>
    <row r="88" spans="1:34"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SUMIF('调整分录-本期'!$D:$D,$A88,'调整分录-本期'!F:F)</f>
        <v>0</v>
      </c>
      <c r="AB88" s="53">
        <f>SUMIF('调整分录-本期'!$D:$D,$A88,'调整分录-本期'!G:G)</f>
        <v>0</v>
      </c>
      <c r="AC88" s="54">
        <f t="shared" si="9"/>
        <v>0</v>
      </c>
      <c r="AD88" s="132"/>
      <c r="AE88" s="117"/>
      <c r="AH88" s="128"/>
    </row>
    <row r="89" spans="1:34"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SUMIF('调整分录-本期'!$D:$D,$A89,'调整分录-本期'!F:F)</f>
        <v>0</v>
      </c>
      <c r="AB89" s="53">
        <f>SUMIF('调整分录-本期'!$D:$D,$A89,'调整分录-本期'!G:G)</f>
        <v>0</v>
      </c>
      <c r="AC89" s="54">
        <f t="shared" si="9"/>
        <v>0</v>
      </c>
      <c r="AD89" s="132"/>
      <c r="AE89" s="117"/>
      <c r="AH89" s="128"/>
    </row>
    <row r="90" spans="1:34"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SUMIF('调整分录-本期'!$D:$D,$A90,'调整分录-本期'!F:F)</f>
        <v>0</v>
      </c>
      <c r="AB90" s="53">
        <f>SUMIF('调整分录-本期'!$D:$D,$A90,'调整分录-本期'!G:G)</f>
        <v>0</v>
      </c>
      <c r="AC90" s="54">
        <f t="shared" si="9"/>
        <v>0</v>
      </c>
      <c r="AD90" s="132"/>
      <c r="AE90" s="117"/>
      <c r="AH90" s="128"/>
    </row>
    <row r="91" spans="1:34"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SUMIF('调整分录-本期'!$D:$D,$A91,'调整分录-本期'!F:F)</f>
        <v>0</v>
      </c>
      <c r="AB91" s="53">
        <f>SUMIF('调整分录-本期'!$D:$D,$A91,'调整分录-本期'!G:G)</f>
        <v>0</v>
      </c>
      <c r="AC91" s="54">
        <f t="shared" si="9"/>
        <v>0</v>
      </c>
      <c r="AD91" s="132"/>
      <c r="AE91" s="117"/>
      <c r="AH91" s="128"/>
    </row>
    <row r="92" spans="1:34" ht="15" customHeight="1">
      <c r="A92" s="116" t="s">
        <v>642</v>
      </c>
      <c r="B92" s="55" t="s">
        <v>20</v>
      </c>
      <c r="C92" s="59"/>
      <c r="D92" s="60">
        <f>SUM(D71:D91)</f>
        <v>20000</v>
      </c>
      <c r="E92" s="60">
        <f>SUM(E71:E91)</f>
        <v>0</v>
      </c>
      <c r="F92" s="60"/>
      <c r="G92" s="60"/>
      <c r="H92" s="60"/>
      <c r="I92" s="60"/>
      <c r="J92" s="60"/>
      <c r="K92" s="60"/>
      <c r="L92" s="60"/>
      <c r="M92" s="60"/>
      <c r="N92" s="60"/>
      <c r="O92" s="60"/>
      <c r="P92" s="60"/>
      <c r="Q92" s="60"/>
      <c r="R92" s="60"/>
      <c r="S92" s="60"/>
      <c r="T92" s="60"/>
      <c r="U92" s="60"/>
      <c r="V92" s="60"/>
      <c r="W92" s="60"/>
      <c r="X92" s="60"/>
      <c r="Y92" s="60"/>
      <c r="Z92" s="56">
        <f t="shared" si="10"/>
        <v>20000</v>
      </c>
      <c r="AA92" s="60">
        <f>SUM(AA71:AA91)</f>
        <v>0</v>
      </c>
      <c r="AB92" s="60">
        <f>SUM(AB71:AB91)</f>
        <v>0</v>
      </c>
      <c r="AC92" s="61">
        <f>SUM(AC71:AC91)</f>
        <v>20000</v>
      </c>
      <c r="AD92" s="132"/>
      <c r="AE92" s="117"/>
      <c r="AH92" s="128"/>
    </row>
    <row r="93" spans="1:34"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c r="AD93" s="132"/>
      <c r="AE93" s="117"/>
      <c r="AH93" s="128"/>
    </row>
    <row r="94" spans="1:34"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c r="AD94" s="132"/>
      <c r="AE94" s="117"/>
      <c r="AH94" s="128"/>
    </row>
    <row r="95" spans="1:34"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SUMIF('调整分录-本期'!$D:$D,$A95,'调整分录-本期'!F:F)</f>
        <v>0</v>
      </c>
      <c r="AB95" s="53">
        <f>SUMIF('调整分录-本期'!$D:$D,$A95,'调整分录-本期'!G:G)</f>
        <v>0</v>
      </c>
      <c r="AC95" s="54">
        <f>Z95+AB95-AA95</f>
        <v>0</v>
      </c>
      <c r="AD95" s="132"/>
      <c r="AE95" s="117"/>
      <c r="AH95" s="128"/>
    </row>
    <row r="96" spans="1:34"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SUMIF('调整分录-本期'!$D:$D,$A96,'调整分录-本期'!F:F)</f>
        <v>0</v>
      </c>
      <c r="AB96" s="53">
        <f>SUMIF('调整分录-本期'!$D:$D,$A96,'调整分录-本期'!G:G)</f>
        <v>0</v>
      </c>
      <c r="AC96" s="54">
        <f>Z96+AB96-AA96</f>
        <v>0</v>
      </c>
      <c r="AD96" s="132"/>
      <c r="AE96" s="117"/>
      <c r="AH96" s="128"/>
    </row>
    <row r="97" spans="1:34"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SUMIF('调整分录-本期'!$D:$D,$A97,'调整分录-本期'!F:F)</f>
        <v>0</v>
      </c>
      <c r="AB97" s="53">
        <f>SUMIF('调整分录-本期'!$D:$D,$A97,'调整分录-本期'!G:G)</f>
        <v>0</v>
      </c>
      <c r="AC97" s="54">
        <f t="shared" si="9"/>
        <v>0</v>
      </c>
      <c r="AD97" s="132"/>
      <c r="AE97" s="117"/>
      <c r="AH97" s="128"/>
    </row>
    <row r="98" spans="1:34"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SUMIF('调整分录-本期'!$D:$D,$A98,'调整分录-本期'!F:F)</f>
        <v>0</v>
      </c>
      <c r="AB98" s="53">
        <f>SUMIF('调整分录-本期'!$D:$D,$A98,'调整分录-本期'!G:G)</f>
        <v>0</v>
      </c>
      <c r="AC98" s="54">
        <f t="shared" si="9"/>
        <v>0</v>
      </c>
      <c r="AD98" s="132"/>
      <c r="AE98" s="117"/>
      <c r="AH98" s="128"/>
    </row>
    <row r="99" spans="1:34"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SUMIF('调整分录-本期'!$D:$D,$A99,'调整分录-本期'!F:F)</f>
        <v>0</v>
      </c>
      <c r="AB99" s="53">
        <f>SUMIF('调整分录-本期'!$D:$D,$A99,'调整分录-本期'!G:G)</f>
        <v>0</v>
      </c>
      <c r="AC99" s="54">
        <f t="shared" si="9"/>
        <v>0</v>
      </c>
      <c r="AD99" s="132"/>
      <c r="AE99" s="117"/>
      <c r="AH99" s="128"/>
    </row>
    <row r="100" spans="1:34"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c r="AD100" s="132"/>
      <c r="AE100" s="117"/>
      <c r="AH100" s="128"/>
    </row>
    <row r="101" spans="1:34"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SUMIF('调整分录-本期'!$D:$D,$A101,'调整分录-本期'!F:F)</f>
        <v>0</v>
      </c>
      <c r="AB101" s="53">
        <f>SUMIF('调整分录-本期'!$D:$D,$A101,'调整分录-本期'!G:G)</f>
        <v>0</v>
      </c>
      <c r="AC101" s="54">
        <f t="shared" si="9"/>
        <v>0</v>
      </c>
      <c r="AD101" s="132"/>
      <c r="AE101" s="117"/>
      <c r="AH101" s="128"/>
    </row>
    <row r="102" spans="1:34"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SUMIF('调整分录-本期'!$D:$D,$A102,'调整分录-本期'!F:F)</f>
        <v>0</v>
      </c>
      <c r="AB102" s="53">
        <f>SUMIF('调整分录-本期'!$D:$D,$A102,'调整分录-本期'!G:G)</f>
        <v>0</v>
      </c>
      <c r="AC102" s="54">
        <f t="shared" si="9"/>
        <v>0</v>
      </c>
      <c r="AD102" s="132"/>
      <c r="AE102" s="117"/>
      <c r="AH102" s="128"/>
    </row>
    <row r="103" spans="1:34"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SUMIF('调整分录-本期'!$D:$D,$A103,'调整分录-本期'!F:F)</f>
        <v>0</v>
      </c>
      <c r="AB103" s="53">
        <f>SUMIF('调整分录-本期'!$D:$D,$A103,'调整分录-本期'!G:G)</f>
        <v>0</v>
      </c>
      <c r="AC103" s="54">
        <f t="shared" si="9"/>
        <v>0</v>
      </c>
      <c r="AD103" s="132"/>
      <c r="AE103" s="117"/>
      <c r="AH103" s="128"/>
    </row>
    <row r="104" spans="1:34"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SUMIF('调整分录-本期'!$D:$D,$A104,'调整分录-本期'!F:F)</f>
        <v>0</v>
      </c>
      <c r="AB104" s="53">
        <f>SUMIF('调整分录-本期'!$D:$D,$A104,'调整分录-本期'!G:G)</f>
        <v>0</v>
      </c>
      <c r="AC104" s="54">
        <f t="shared" si="9"/>
        <v>0</v>
      </c>
      <c r="AD104" s="132"/>
      <c r="AE104" s="117"/>
      <c r="AH104" s="128"/>
    </row>
    <row r="105" spans="1:34"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SUMIF('调整分录-本期'!$D:$D,$A105,'调整分录-本期'!F:F)</f>
        <v>0</v>
      </c>
      <c r="AB105" s="53">
        <f>SUMIF('调整分录-本期'!$D:$D,$A105,'调整分录-本期'!G:G)</f>
        <v>0</v>
      </c>
      <c r="AC105" s="54">
        <f t="shared" si="9"/>
        <v>0</v>
      </c>
      <c r="AD105" s="132"/>
      <c r="AE105" s="117"/>
      <c r="AH105" s="128"/>
    </row>
    <row r="106" spans="1:34" ht="15" customHeight="1">
      <c r="A106" s="116" t="s">
        <v>642</v>
      </c>
      <c r="B106" s="55" t="s">
        <v>37</v>
      </c>
      <c r="C106" s="59"/>
      <c r="D106" s="60">
        <f>SUM(D95:D105)-SUM(D98:D99)</f>
        <v>0</v>
      </c>
      <c r="E106" s="60">
        <f>SUM(E95:E105)-SUM(E98:E99)</f>
        <v>0</v>
      </c>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c r="AD106" s="132"/>
      <c r="AE106" s="117"/>
      <c r="AH106" s="128"/>
    </row>
    <row r="107" spans="1:34" ht="15" customHeight="1">
      <c r="A107" s="116" t="s">
        <v>642</v>
      </c>
      <c r="B107" s="55" t="s">
        <v>39</v>
      </c>
      <c r="C107" s="59"/>
      <c r="D107" s="63">
        <f>D92+D106</f>
        <v>20000</v>
      </c>
      <c r="E107" s="63">
        <f>E92+E106</f>
        <v>0</v>
      </c>
      <c r="F107" s="63"/>
      <c r="G107" s="63"/>
      <c r="H107" s="63"/>
      <c r="I107" s="63"/>
      <c r="J107" s="63"/>
      <c r="K107" s="63"/>
      <c r="L107" s="63"/>
      <c r="M107" s="63"/>
      <c r="N107" s="63"/>
      <c r="O107" s="63"/>
      <c r="P107" s="63"/>
      <c r="Q107" s="63"/>
      <c r="R107" s="63"/>
      <c r="S107" s="63"/>
      <c r="T107" s="63"/>
      <c r="U107" s="63"/>
      <c r="V107" s="63"/>
      <c r="W107" s="63"/>
      <c r="X107" s="63"/>
      <c r="Y107" s="63"/>
      <c r="Z107" s="56">
        <f t="shared" si="10"/>
        <v>20000</v>
      </c>
      <c r="AA107" s="63">
        <f>AA92+AA106</f>
        <v>0</v>
      </c>
      <c r="AB107" s="63">
        <f>AB92+AB106</f>
        <v>0</v>
      </c>
      <c r="AC107" s="64">
        <f>AC92+AC106</f>
        <v>20000</v>
      </c>
      <c r="AD107" s="132"/>
      <c r="AE107" s="117"/>
      <c r="AH107" s="128"/>
    </row>
    <row r="108" spans="1:34" ht="15" customHeight="1">
      <c r="A108" s="116">
        <v>1</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SUMIF('调整分录-本期'!$D:$D,$A108,'调整分录-本期'!F:F)</f>
        <v>0</v>
      </c>
      <c r="AB108" s="53">
        <f>SUMIF('调整分录-本期'!$D:$D,$A108,'调整分录-本期'!G:G)</f>
        <v>0</v>
      </c>
      <c r="AC108" s="54">
        <f t="shared" si="9"/>
        <v>0</v>
      </c>
      <c r="AD108" s="132"/>
      <c r="AE108" s="117"/>
      <c r="AH108" s="128"/>
    </row>
    <row r="109" spans="1:34"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SUMIF('调整分录-本期'!$D:$D,$A109,'调整分录-本期'!F:F)</f>
        <v>0</v>
      </c>
      <c r="AB109" s="53">
        <f>SUMIF('调整分录-本期'!$D:$D,$A109,'调整分录-本期'!G:G)</f>
        <v>0</v>
      </c>
      <c r="AC109" s="54">
        <f t="shared" si="9"/>
        <v>0</v>
      </c>
      <c r="AD109" s="132"/>
      <c r="AE109" s="117"/>
      <c r="AH109" s="128"/>
    </row>
    <row r="110" spans="1:34" ht="15" customHeight="1">
      <c r="A110" s="116" t="s">
        <v>594</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SUMIF('调整分录-本期'!$D:$D,$A110,'调整分录-本期'!F:F)</f>
        <v>0</v>
      </c>
      <c r="AB110" s="53">
        <f>SUMIF('调整分录-本期'!$D:$D,$A110,'调整分录-本期'!G:G)</f>
        <v>0</v>
      </c>
      <c r="AC110" s="54">
        <f t="shared" si="9"/>
        <v>1000000</v>
      </c>
      <c r="AD110" s="132"/>
      <c r="AE110" s="117"/>
      <c r="AH110" s="128"/>
    </row>
    <row r="111" spans="1:34"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SUMIF('调整分录-本期'!$D:$D,$A111,'调整分录-本期'!F:F)</f>
        <v>0</v>
      </c>
      <c r="AB111" s="53">
        <f>SUMIF('调整分录-本期'!$D:$D,$A111,'调整分录-本期'!G:G)</f>
        <v>0</v>
      </c>
      <c r="AC111" s="54">
        <f t="shared" si="9"/>
        <v>0</v>
      </c>
      <c r="AD111" s="132"/>
      <c r="AE111" s="117"/>
      <c r="AH111" s="128"/>
    </row>
    <row r="112" spans="1:34"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SUMIF('调整分录-本期'!$D:$D,$A112,'调整分录-本期'!F:F)</f>
        <v>0</v>
      </c>
      <c r="AB112" s="53">
        <f>SUMIF('调整分录-本期'!$D:$D,$A112,'调整分录-本期'!G:G)</f>
        <v>0</v>
      </c>
      <c r="AC112" s="54">
        <f t="shared" si="9"/>
        <v>0</v>
      </c>
      <c r="AD112" s="132"/>
      <c r="AE112" s="117"/>
      <c r="AH112" s="128"/>
    </row>
    <row r="113" spans="1:34"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SUMIF('调整分录-本期'!$D:$D,$A113,'调整分录-本期'!F:F)</f>
        <v>0</v>
      </c>
      <c r="AB113" s="53">
        <f>SUMIF('调整分录-本期'!$D:$D,$A113,'调整分录-本期'!G:G)</f>
        <v>0</v>
      </c>
      <c r="AC113" s="54">
        <f t="shared" si="9"/>
        <v>0</v>
      </c>
      <c r="AD113" s="132"/>
      <c r="AE113" s="117"/>
      <c r="AH113" s="128"/>
    </row>
    <row r="114" spans="1:34"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SUMIF('调整分录-本期'!$D:$D,$A114,'调整分录-本期'!F:F)</f>
        <v>0</v>
      </c>
      <c r="AB114" s="53">
        <f>SUMIF('调整分录-本期'!$D:$D,$A114,'调整分录-本期'!G:G)</f>
        <v>0</v>
      </c>
      <c r="AC114" s="54">
        <f t="shared" si="9"/>
        <v>0</v>
      </c>
      <c r="AD114" s="132"/>
      <c r="AE114" s="117"/>
      <c r="AH114" s="128"/>
    </row>
    <row r="115" spans="1:34"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SUMIF('调整分录-本期'!$D:$D,$A115,'调整分录-本期'!F:F)</f>
        <v>0</v>
      </c>
      <c r="AB115" s="53">
        <f>SUMIF('调整分录-本期'!$D:$D,$A115,'调整分录-本期'!G:G)</f>
        <v>0</v>
      </c>
      <c r="AC115" s="54">
        <f>Z115+AA115-AB115</f>
        <v>0</v>
      </c>
      <c r="AD115" s="132"/>
      <c r="AE115" s="117"/>
      <c r="AH115" s="128"/>
    </row>
    <row r="116" spans="1:34"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SUMIF('调整分录-本期'!$D:$D,$A116,'调整分录-本期'!F:F)</f>
        <v>0</v>
      </c>
      <c r="AB116" s="53">
        <f>SUMIF('调整分录-本期'!$D:$D,$A116,'调整分录-本期'!G:G)</f>
        <v>0</v>
      </c>
      <c r="AC116" s="54">
        <f t="shared" si="9"/>
        <v>0</v>
      </c>
      <c r="AD116" s="132"/>
      <c r="AE116" s="117"/>
      <c r="AH116" s="128"/>
    </row>
    <row r="117" spans="1:34"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SUMIF('调整分录-本期'!$D:$D,$A117,'调整分录-本期'!F:F)</f>
        <v>0</v>
      </c>
      <c r="AB117" s="53">
        <f>SUMIF('调整分录-本期'!$D:$D,$A117,'调整分录-本期'!G:G)</f>
        <v>0</v>
      </c>
      <c r="AC117" s="54">
        <f t="shared" si="9"/>
        <v>0</v>
      </c>
      <c r="AD117" s="132"/>
      <c r="AE117" s="117"/>
      <c r="AH117" s="128"/>
    </row>
    <row r="118" spans="1:34"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SUMIF('调整分录-本期'!$D:$D,$A118,'调整分录-本期'!F:F)</f>
        <v>0</v>
      </c>
      <c r="AB118" s="53">
        <f>SUMIF('调整分录-本期'!$D:$D,$A118,'调整分录-本期'!G:G)</f>
        <v>0</v>
      </c>
      <c r="AC118" s="54">
        <f t="shared" si="9"/>
        <v>0</v>
      </c>
      <c r="AD118" s="132"/>
      <c r="AE118" s="117"/>
      <c r="AH118" s="128"/>
    </row>
    <row r="119" spans="1:34"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SUMIF('调整分录-本期'!$D:$D,$A119,'调整分录-本期'!F:F)</f>
        <v>0</v>
      </c>
      <c r="AB119" s="53">
        <f>SUMIF('调整分录-本期'!$D:$D,$A119,'调整分录-本期'!G:G)</f>
        <v>0</v>
      </c>
      <c r="AC119" s="54">
        <f t="shared" si="9"/>
        <v>0</v>
      </c>
      <c r="AD119" s="132"/>
      <c r="AE119" s="117"/>
      <c r="AH119" s="128"/>
    </row>
    <row r="120" spans="1:34" ht="15" customHeight="1">
      <c r="A120" s="116" t="s">
        <v>174</v>
      </c>
      <c r="B120" s="47" t="s">
        <v>67</v>
      </c>
      <c r="C120" s="51"/>
      <c r="D120" s="52">
        <f>-20000-10000</f>
        <v>-30000</v>
      </c>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-30000</v>
      </c>
      <c r="AA120" s="53">
        <f>AA187</f>
        <v>10000</v>
      </c>
      <c r="AB120" s="53">
        <f>AB187</f>
        <v>10000</v>
      </c>
      <c r="AC120" s="54">
        <f t="shared" si="9"/>
        <v>-30000</v>
      </c>
      <c r="AD120" s="132"/>
      <c r="AE120" s="117"/>
      <c r="AH120" s="128"/>
    </row>
    <row r="121" spans="1:34" ht="15" customHeight="1">
      <c r="A121" s="116" t="s">
        <v>642</v>
      </c>
      <c r="B121" s="55" t="s">
        <v>69</v>
      </c>
      <c r="C121" s="59"/>
      <c r="D121" s="60">
        <f>SUM(D110:D120)-SUM(D112:D113)-2*D115</f>
        <v>970000</v>
      </c>
      <c r="E121" s="60">
        <f>SUM(E110:E120)-SUM(E112:E113)-2*E115</f>
        <v>0</v>
      </c>
      <c r="F121" s="60"/>
      <c r="G121" s="60"/>
      <c r="H121" s="60"/>
      <c r="I121" s="60"/>
      <c r="J121" s="60"/>
      <c r="K121" s="60"/>
      <c r="L121" s="60"/>
      <c r="M121" s="60"/>
      <c r="N121" s="60"/>
      <c r="O121" s="60"/>
      <c r="P121" s="60"/>
      <c r="Q121" s="60"/>
      <c r="R121" s="60"/>
      <c r="S121" s="60"/>
      <c r="T121" s="60"/>
      <c r="U121" s="60"/>
      <c r="V121" s="60"/>
      <c r="W121" s="60"/>
      <c r="X121" s="60"/>
      <c r="Y121" s="60"/>
      <c r="Z121" s="56">
        <f t="shared" si="14"/>
        <v>970000</v>
      </c>
      <c r="AA121" s="60">
        <f>SUM(AA110:AA120)</f>
        <v>10000</v>
      </c>
      <c r="AB121" s="60">
        <f>SUM(AB110:AB120)</f>
        <v>10000</v>
      </c>
      <c r="AC121" s="61">
        <f>SUM(AC110:AC120)-SUM(AC112:AC113)-2*AC115</f>
        <v>970000</v>
      </c>
      <c r="AD121" s="132"/>
      <c r="AE121" s="117"/>
      <c r="AH121" s="128"/>
    </row>
    <row r="122" spans="1:34"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SUMIF('调整分录-本期'!$D:$D,$A122,'调整分录-本期'!F:F)</f>
        <v>0</v>
      </c>
      <c r="AB122" s="53">
        <f>SUMIF('调整分录-本期'!$D:$D,$A122,'调整分录-本期'!G:G)</f>
        <v>0</v>
      </c>
      <c r="AC122" s="54">
        <f>Z122+AB122-AA122</f>
        <v>0</v>
      </c>
      <c r="AD122" s="132"/>
      <c r="AE122" s="117"/>
      <c r="AH122" s="128"/>
    </row>
    <row r="123" spans="1:34" ht="15" customHeight="1">
      <c r="A123" s="116" t="s">
        <v>642</v>
      </c>
      <c r="B123" s="55" t="s">
        <v>73</v>
      </c>
      <c r="C123" s="59"/>
      <c r="D123" s="60">
        <f>D121+D122</f>
        <v>970000</v>
      </c>
      <c r="E123" s="60">
        <f>E121+E122</f>
        <v>0</v>
      </c>
      <c r="F123" s="60"/>
      <c r="G123" s="60"/>
      <c r="H123" s="60"/>
      <c r="I123" s="60"/>
      <c r="J123" s="60"/>
      <c r="K123" s="60"/>
      <c r="L123" s="60"/>
      <c r="M123" s="60"/>
      <c r="N123" s="60"/>
      <c r="O123" s="60"/>
      <c r="P123" s="60"/>
      <c r="Q123" s="60"/>
      <c r="R123" s="60"/>
      <c r="S123" s="60"/>
      <c r="T123" s="60"/>
      <c r="U123" s="60"/>
      <c r="V123" s="60"/>
      <c r="W123" s="60"/>
      <c r="X123" s="60"/>
      <c r="Y123" s="60"/>
      <c r="Z123" s="56">
        <f t="shared" si="14"/>
        <v>970000</v>
      </c>
      <c r="AA123" s="60">
        <f t="shared" ref="AA123:AB123" si="15">AA121+AA122</f>
        <v>10000</v>
      </c>
      <c r="AB123" s="60">
        <f t="shared" si="15"/>
        <v>10000</v>
      </c>
      <c r="AC123" s="61">
        <f>AC121+AC122</f>
        <v>970000</v>
      </c>
      <c r="AD123" s="132"/>
      <c r="AE123" s="117"/>
      <c r="AH123" s="128"/>
    </row>
    <row r="124" spans="1:34" ht="15" customHeight="1">
      <c r="A124" s="116" t="s">
        <v>642</v>
      </c>
      <c r="B124" s="65" t="s">
        <v>75</v>
      </c>
      <c r="C124" s="59"/>
      <c r="D124" s="60">
        <f>D107+D123</f>
        <v>990000</v>
      </c>
      <c r="E124" s="60">
        <f>E107+E123</f>
        <v>0</v>
      </c>
      <c r="F124" s="60"/>
      <c r="G124" s="60"/>
      <c r="H124" s="60"/>
      <c r="I124" s="60"/>
      <c r="J124" s="60"/>
      <c r="K124" s="60"/>
      <c r="L124" s="60"/>
      <c r="M124" s="60"/>
      <c r="N124" s="60"/>
      <c r="O124" s="60"/>
      <c r="P124" s="60"/>
      <c r="Q124" s="60"/>
      <c r="R124" s="60"/>
      <c r="S124" s="60"/>
      <c r="T124" s="60"/>
      <c r="U124" s="60"/>
      <c r="V124" s="60"/>
      <c r="W124" s="60"/>
      <c r="X124" s="60"/>
      <c r="Y124" s="60"/>
      <c r="Z124" s="56">
        <f t="shared" si="14"/>
        <v>990000</v>
      </c>
      <c r="AA124" s="60">
        <f t="shared" ref="AA124:AB124" si="16">AA107+AA123</f>
        <v>10000</v>
      </c>
      <c r="AB124" s="60">
        <f t="shared" si="16"/>
        <v>10000</v>
      </c>
      <c r="AC124" s="61">
        <f>AC107+AC123</f>
        <v>990000</v>
      </c>
      <c r="AD124" s="132"/>
      <c r="AE124" s="117"/>
      <c r="AH124" s="128"/>
    </row>
    <row r="125" spans="1:34" ht="15" customHeight="1">
      <c r="A125" s="116">
        <v>1</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SUMIF('调整分录-本期'!$D:$D,$A125,'调整分录-本期'!F:F)</f>
        <v>0</v>
      </c>
      <c r="AB125" s="53">
        <f>SUMIF('调整分录-本期'!$D:$D,$A125,'调整分录-本期'!G:G)</f>
        <v>0</v>
      </c>
      <c r="AC125" s="54"/>
      <c r="AD125" s="132"/>
      <c r="AE125" s="117"/>
      <c r="AH125" s="128"/>
    </row>
    <row r="126" spans="1:34" ht="15" customHeight="1">
      <c r="A126" s="116" t="s">
        <v>642</v>
      </c>
      <c r="B126" s="55" t="s">
        <v>76</v>
      </c>
      <c r="C126" s="59"/>
      <c r="D126" s="60">
        <f>SUM(D127:D130)</f>
        <v>0</v>
      </c>
      <c r="E126" s="60">
        <f>SUM(E127:E130)</f>
        <v>0</v>
      </c>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32"/>
      <c r="AE126" s="117"/>
      <c r="AH126" s="128"/>
    </row>
    <row r="127" spans="1:34" ht="15" customHeight="1">
      <c r="A127" s="116" t="s">
        <v>482</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SUMIF('调整分录-本期'!$D:$D,$A127,'调整分录-本期'!F:F)</f>
        <v>0</v>
      </c>
      <c r="AB127" s="53">
        <f>SUMIF('调整分录-本期'!$D:$D,$A127,'调整分录-本期'!G:G)</f>
        <v>0</v>
      </c>
      <c r="AC127" s="54">
        <f>Z127+AB127-AA127</f>
        <v>0</v>
      </c>
      <c r="AD127" s="132"/>
      <c r="AE127" s="117"/>
      <c r="AH127" s="128"/>
    </row>
    <row r="128" spans="1:34"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SUMIF('调整分录-本期'!$D:$D,$A128,'调整分录-本期'!F:F)</f>
        <v>0</v>
      </c>
      <c r="AB128" s="53">
        <f>SUMIF('调整分录-本期'!$D:$D,$A128,'调整分录-本期'!G:G)</f>
        <v>0</v>
      </c>
      <c r="AC128" s="54">
        <f t="shared" ref="AC128:AC130" si="17">Z128+AB128-AA128</f>
        <v>0</v>
      </c>
      <c r="AD128" s="132"/>
      <c r="AE128" s="117"/>
      <c r="AH128" s="128"/>
    </row>
    <row r="129" spans="1:34"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SUMIF('调整分录-本期'!$D:$D,$A129,'调整分录-本期'!F:F)</f>
        <v>0</v>
      </c>
      <c r="AB129" s="53">
        <f>SUMIF('调整分录-本期'!$D:$D,$A129,'调整分录-本期'!G:G)</f>
        <v>0</v>
      </c>
      <c r="AC129" s="54">
        <f t="shared" si="17"/>
        <v>0</v>
      </c>
      <c r="AD129" s="132"/>
      <c r="AE129" s="117"/>
      <c r="AH129" s="128"/>
    </row>
    <row r="130" spans="1:34"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SUMIF('调整分录-本期'!$D:$D,$A130,'调整分录-本期'!F:F)</f>
        <v>0</v>
      </c>
      <c r="AB130" s="53">
        <f>SUMIF('调整分录-本期'!$D:$D,$A130,'调整分录-本期'!G:G)</f>
        <v>0</v>
      </c>
      <c r="AC130" s="54">
        <f t="shared" si="17"/>
        <v>0</v>
      </c>
      <c r="AD130" s="132"/>
      <c r="AE130" s="117"/>
      <c r="AH130" s="128"/>
    </row>
    <row r="131" spans="1:34" ht="15" customHeight="1">
      <c r="A131" s="116" t="s">
        <v>642</v>
      </c>
      <c r="B131" s="55" t="s">
        <v>86</v>
      </c>
      <c r="C131" s="59"/>
      <c r="D131" s="60">
        <f>SUM(D132:D146)-SUM(D145:D146)</f>
        <v>0</v>
      </c>
      <c r="E131" s="60">
        <f>SUM(E132:E146)-SUM(E145:E146)</f>
        <v>0</v>
      </c>
      <c r="F131" s="60"/>
      <c r="G131" s="60"/>
      <c r="H131" s="60"/>
      <c r="I131" s="60"/>
      <c r="J131" s="60"/>
      <c r="K131" s="60"/>
      <c r="L131" s="60"/>
      <c r="M131" s="60"/>
      <c r="N131" s="60"/>
      <c r="O131" s="60"/>
      <c r="P131" s="60"/>
      <c r="Q131" s="60"/>
      <c r="R131" s="60"/>
      <c r="S131" s="60"/>
      <c r="T131" s="60"/>
      <c r="U131" s="60"/>
      <c r="V131" s="60"/>
      <c r="W131" s="60"/>
      <c r="X131" s="60"/>
      <c r="Y131" s="60"/>
      <c r="Z131" s="56">
        <f t="shared" si="14"/>
        <v>0</v>
      </c>
      <c r="AA131" s="60"/>
      <c r="AB131" s="60"/>
      <c r="AC131" s="61">
        <f>SUM(AC132:AC146)-SUM(AC145:AC146)</f>
        <v>0</v>
      </c>
      <c r="AD131" s="132"/>
      <c r="AE131" s="117"/>
      <c r="AH131" s="128"/>
    </row>
    <row r="132" spans="1:34" ht="15" customHeight="1">
      <c r="A132" s="116" t="s">
        <v>483</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SUMIF('调整分录-本期'!$D:$D,$A132,'调整分录-本期'!F:F)</f>
        <v>0</v>
      </c>
      <c r="AB132" s="53">
        <f>SUMIF('调整分录-本期'!$D:$D,$A132,'调整分录-本期'!G:G)</f>
        <v>0</v>
      </c>
      <c r="AC132" s="68">
        <f t="shared" ref="AC132:AC146" si="18">Z132+AA132-AB132</f>
        <v>0</v>
      </c>
      <c r="AD132" s="132"/>
      <c r="AE132" s="117"/>
      <c r="AH132" s="128"/>
    </row>
    <row r="133" spans="1:34"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SUMIF('调整分录-本期'!$D:$D,$A133,'调整分录-本期'!F:F)</f>
        <v>0</v>
      </c>
      <c r="AB133" s="53">
        <f>SUMIF('调整分录-本期'!$D:$D,$A133,'调整分录-本期'!G:G)</f>
        <v>0</v>
      </c>
      <c r="AC133" s="68">
        <f t="shared" si="18"/>
        <v>0</v>
      </c>
      <c r="AD133" s="132"/>
      <c r="AE133" s="117"/>
      <c r="AH133" s="128"/>
    </row>
    <row r="134" spans="1:34"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SUMIF('调整分录-本期'!$D:$D,$A134,'调整分录-本期'!F:F)</f>
        <v>0</v>
      </c>
      <c r="AB134" s="53">
        <f>SUMIF('调整分录-本期'!$D:$D,$A134,'调整分录-本期'!G:G)</f>
        <v>0</v>
      </c>
      <c r="AC134" s="68">
        <f t="shared" si="18"/>
        <v>0</v>
      </c>
      <c r="AD134" s="132"/>
      <c r="AE134" s="117"/>
      <c r="AH134" s="128"/>
    </row>
    <row r="135" spans="1:34"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SUMIF('调整分录-本期'!$D:$D,$A135,'调整分录-本期'!F:F)</f>
        <v>0</v>
      </c>
      <c r="AB135" s="53">
        <f>SUMIF('调整分录-本期'!$D:$D,$A135,'调整分录-本期'!G:G)</f>
        <v>0</v>
      </c>
      <c r="AC135" s="68">
        <f t="shared" si="18"/>
        <v>0</v>
      </c>
      <c r="AD135" s="132"/>
      <c r="AE135" s="117"/>
      <c r="AH135" s="128"/>
    </row>
    <row r="136" spans="1:34"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SUMIF('调整分录-本期'!$D:$D,$A136,'调整分录-本期'!F:F)</f>
        <v>0</v>
      </c>
      <c r="AB136" s="53">
        <f>SUMIF('调整分录-本期'!$D:$D,$A136,'调整分录-本期'!G:G)</f>
        <v>0</v>
      </c>
      <c r="AC136" s="68">
        <f t="shared" si="18"/>
        <v>0</v>
      </c>
      <c r="AD136" s="132"/>
      <c r="AE136" s="117"/>
      <c r="AH136" s="128"/>
    </row>
    <row r="137" spans="1:34"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SUMIF('调整分录-本期'!$D:$D,$A137,'调整分录-本期'!F:F)</f>
        <v>0</v>
      </c>
      <c r="AB137" s="53">
        <f>SUMIF('调整分录-本期'!$D:$D,$A137,'调整分录-本期'!G:G)</f>
        <v>0</v>
      </c>
      <c r="AC137" s="68">
        <f t="shared" si="18"/>
        <v>0</v>
      </c>
      <c r="AD137" s="132"/>
      <c r="AE137" s="117"/>
      <c r="AH137" s="128"/>
    </row>
    <row r="138" spans="1:34"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SUMIF('调整分录-本期'!$D:$D,$A138,'调整分录-本期'!F:F)</f>
        <v>0</v>
      </c>
      <c r="AB138" s="53">
        <f>SUMIF('调整分录-本期'!$D:$D,$A138,'调整分录-本期'!G:G)</f>
        <v>0</v>
      </c>
      <c r="AC138" s="68">
        <f t="shared" si="18"/>
        <v>0</v>
      </c>
      <c r="AD138" s="132"/>
      <c r="AE138" s="117"/>
      <c r="AH138" s="128"/>
    </row>
    <row r="139" spans="1:34"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SUMIF('调整分录-本期'!$D:$D,$A139,'调整分录-本期'!F:F)</f>
        <v>0</v>
      </c>
      <c r="AB139" s="53">
        <f>SUMIF('调整分录-本期'!$D:$D,$A139,'调整分录-本期'!G:G)</f>
        <v>0</v>
      </c>
      <c r="AC139" s="68">
        <f t="shared" si="18"/>
        <v>0</v>
      </c>
      <c r="AD139" s="132"/>
      <c r="AE139" s="117"/>
      <c r="AH139" s="128"/>
    </row>
    <row r="140" spans="1:34"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SUMIF('调整分录-本期'!$D:$D,$A140,'调整分录-本期'!F:F)</f>
        <v>0</v>
      </c>
      <c r="AB140" s="53">
        <f>SUMIF('调整分录-本期'!$D:$D,$A140,'调整分录-本期'!G:G)</f>
        <v>0</v>
      </c>
      <c r="AC140" s="68">
        <f t="shared" si="18"/>
        <v>0</v>
      </c>
      <c r="AD140" s="132"/>
      <c r="AE140" s="117"/>
      <c r="AH140" s="128"/>
    </row>
    <row r="141" spans="1:34"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SUMIF('调整分录-本期'!$D:$D,$A141,'调整分录-本期'!F:F)</f>
        <v>0</v>
      </c>
      <c r="AB141" s="53">
        <f>SUMIF('调整分录-本期'!$D:$D,$A141,'调整分录-本期'!G:G)</f>
        <v>0</v>
      </c>
      <c r="AC141" s="68">
        <f t="shared" si="18"/>
        <v>0</v>
      </c>
      <c r="AD141" s="132"/>
      <c r="AE141" s="117"/>
      <c r="AH141" s="128"/>
    </row>
    <row r="142" spans="1:34"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SUMIF('调整分录-本期'!$D:$D,$A142,'调整分录-本期'!F:F)</f>
        <v>0</v>
      </c>
      <c r="AB142" s="53">
        <f>SUMIF('调整分录-本期'!$D:$D,$A142,'调整分录-本期'!G:G)</f>
        <v>0</v>
      </c>
      <c r="AC142" s="68">
        <f t="shared" si="18"/>
        <v>0</v>
      </c>
      <c r="AD142" s="132"/>
      <c r="AE142" s="117"/>
      <c r="AH142" s="128"/>
    </row>
    <row r="143" spans="1:34"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SUMIF('调整分录-本期'!$D:$D,$A143,'调整分录-本期'!F:F)</f>
        <v>0</v>
      </c>
      <c r="AB143" s="53">
        <f>SUMIF('调整分录-本期'!$D:$D,$A143,'调整分录-本期'!G:G)</f>
        <v>0</v>
      </c>
      <c r="AC143" s="68">
        <f t="shared" si="18"/>
        <v>0</v>
      </c>
      <c r="AD143" s="132"/>
      <c r="AE143" s="117"/>
      <c r="AH143" s="128"/>
    </row>
    <row r="144" spans="1:34"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SUMIF('调整分录-本期'!$D:$D,$A144,'调整分录-本期'!F:F)</f>
        <v>0</v>
      </c>
      <c r="AB144" s="53">
        <f>SUMIF('调整分录-本期'!$D:$D,$A144,'调整分录-本期'!G:G)</f>
        <v>0</v>
      </c>
      <c r="AC144" s="68">
        <f t="shared" si="18"/>
        <v>0</v>
      </c>
      <c r="AD144" s="132"/>
      <c r="AE144" s="117"/>
      <c r="AH144" s="128"/>
    </row>
    <row r="145" spans="1:34"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SUMIF('调整分录-本期'!$D:$D,$A145,'调整分录-本期'!F:F)</f>
        <v>0</v>
      </c>
      <c r="AB145" s="53">
        <f>SUMIF('调整分录-本期'!$D:$D,$A145,'调整分录-本期'!G:G)</f>
        <v>0</v>
      </c>
      <c r="AC145" s="68">
        <f t="shared" si="18"/>
        <v>0</v>
      </c>
      <c r="AD145" s="132"/>
      <c r="AH145" s="128"/>
    </row>
    <row r="146" spans="1:34"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SUMIF('调整分录-本期'!$D:$D,$A146,'调整分录-本期'!F:F)</f>
        <v>0</v>
      </c>
      <c r="AB146" s="53">
        <f>SUMIF('调整分录-本期'!$D:$D,$A146,'调整分录-本期'!G:G)</f>
        <v>0</v>
      </c>
      <c r="AC146" s="68">
        <f t="shared" si="18"/>
        <v>0</v>
      </c>
      <c r="AD146" s="132"/>
      <c r="AH146" s="128"/>
    </row>
    <row r="147" spans="1:34" ht="15" customHeight="1">
      <c r="A147" s="116" t="s">
        <v>591</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SUMIF('调整分录-本期'!$D:$D,$A147,'调整分录-本期'!F:F)</f>
        <v>0</v>
      </c>
      <c r="AB147" s="53">
        <f>SUMIF('调整分录-本期'!$D:$D,$A147,'调整分录-本期'!G:G)</f>
        <v>0</v>
      </c>
      <c r="AC147" s="54">
        <f>Z147+AB147-AA147</f>
        <v>0</v>
      </c>
      <c r="AD147" s="132"/>
      <c r="AE147" s="117"/>
      <c r="AH147" s="128"/>
    </row>
    <row r="148" spans="1:34" ht="15" customHeight="1">
      <c r="A148" s="116" t="s">
        <v>130</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SUMIF('调整分录-本期'!$D:$D,$A148,'调整分录-本期'!F:F)</f>
        <v>0</v>
      </c>
      <c r="AB148" s="53">
        <f>SUMIF('调整分录-本期'!$D:$D,$A148,'调整分录-本期'!G:G)</f>
        <v>0</v>
      </c>
      <c r="AC148" s="54">
        <f t="shared" ref="AC148:AC155" si="20">Z148+AB148-AA148</f>
        <v>0</v>
      </c>
      <c r="AD148" s="132"/>
      <c r="AE148" s="117"/>
      <c r="AH148" s="128"/>
    </row>
    <row r="149" spans="1:34"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c r="AD149" s="132"/>
      <c r="AH149" s="128"/>
    </row>
    <row r="150" spans="1:34"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SUMIF('调整分录-本期'!$D:$D,$A150,'调整分录-本期'!F:F)</f>
        <v>0</v>
      </c>
      <c r="AB150" s="53">
        <f>SUMIF('调整分录-本期'!$D:$D,$A150,'调整分录-本期'!G:G)</f>
        <v>0</v>
      </c>
      <c r="AC150" s="54">
        <f t="shared" si="20"/>
        <v>0</v>
      </c>
      <c r="AD150" s="132"/>
      <c r="AH150" s="128"/>
    </row>
    <row r="151" spans="1:34"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SUMIF('调整分录-本期'!$D:$D,$A151,'调整分录-本期'!F:F)</f>
        <v>0</v>
      </c>
      <c r="AB151" s="53">
        <f>SUMIF('调整分录-本期'!$D:$D,$A151,'调整分录-本期'!G:G)</f>
        <v>0</v>
      </c>
      <c r="AC151" s="54">
        <f t="shared" si="20"/>
        <v>0</v>
      </c>
      <c r="AD151" s="132"/>
      <c r="AH151" s="128"/>
    </row>
    <row r="152" spans="1:34"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SUMIF('调整分录-本期'!$D:$D,$A152,'调整分录-本期'!F:F)</f>
        <v>0</v>
      </c>
      <c r="AB152" s="53">
        <f>SUMIF('调整分录-本期'!$D:$D,$A152,'调整分录-本期'!G:G)</f>
        <v>0</v>
      </c>
      <c r="AC152" s="54">
        <f t="shared" si="20"/>
        <v>0</v>
      </c>
      <c r="AD152" s="132"/>
      <c r="AH152" s="128"/>
    </row>
    <row r="153" spans="1:34"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SUMIF('调整分录-本期'!$D:$D,$A153,'调整分录-本期'!F:F)</f>
        <v>0</v>
      </c>
      <c r="AB153" s="53">
        <f>SUMIF('调整分录-本期'!$D:$D,$A153,'调整分录-本期'!G:G)</f>
        <v>0</v>
      </c>
      <c r="AC153" s="54">
        <f t="shared" si="20"/>
        <v>0</v>
      </c>
      <c r="AD153" s="132"/>
      <c r="AH153" s="128"/>
    </row>
    <row r="154" spans="1:34"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SUMIF('调整分录-本期'!$D:$D,$A154,'调整分录-本期'!F:F)</f>
        <v>0</v>
      </c>
      <c r="AB154" s="53">
        <f>SUMIF('调整分录-本期'!$D:$D,$A154,'调整分录-本期'!G:G)</f>
        <v>0</v>
      </c>
      <c r="AC154" s="54">
        <f t="shared" si="20"/>
        <v>0</v>
      </c>
      <c r="AD154" s="132"/>
      <c r="AE154" s="117"/>
      <c r="AH154" s="128"/>
    </row>
    <row r="155" spans="1:34"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SUMIF('调整分录-本期'!$D:$D,$A155,'调整分录-本期'!F:F)</f>
        <v>0</v>
      </c>
      <c r="AB155" s="53">
        <f>SUMIF('调整分录-本期'!$D:$D,$A155,'调整分录-本期'!G:G)</f>
        <v>0</v>
      </c>
      <c r="AC155" s="54">
        <f t="shared" si="20"/>
        <v>0</v>
      </c>
      <c r="AD155" s="132"/>
      <c r="AH155" s="128"/>
    </row>
    <row r="156" spans="1:34" ht="15" customHeight="1">
      <c r="A156" s="116" t="s">
        <v>642</v>
      </c>
      <c r="B156" s="55" t="s">
        <v>113</v>
      </c>
      <c r="C156" s="59"/>
      <c r="D156" s="60">
        <f>D126-D131+SUM(D147:D155)-D149</f>
        <v>0</v>
      </c>
      <c r="E156" s="60">
        <f>E126-E131+SUM(E147:E155)-E149</f>
        <v>0</v>
      </c>
      <c r="F156" s="60"/>
      <c r="G156" s="60"/>
      <c r="H156" s="60"/>
      <c r="I156" s="60"/>
      <c r="J156" s="60"/>
      <c r="K156" s="60"/>
      <c r="L156" s="60"/>
      <c r="M156" s="60"/>
      <c r="N156" s="60"/>
      <c r="O156" s="60"/>
      <c r="P156" s="60"/>
      <c r="Q156" s="60"/>
      <c r="R156" s="60"/>
      <c r="S156" s="60"/>
      <c r="T156" s="60"/>
      <c r="U156" s="60"/>
      <c r="V156" s="60"/>
      <c r="W156" s="60"/>
      <c r="X156" s="60"/>
      <c r="Y156" s="60"/>
      <c r="Z156" s="56">
        <f t="shared" si="19"/>
        <v>0</v>
      </c>
      <c r="AA156" s="60"/>
      <c r="AB156" s="60"/>
      <c r="AC156" s="61">
        <f>AC126-AC131+SUM(AC147:AC155)-AC149</f>
        <v>0</v>
      </c>
      <c r="AD156" s="132"/>
      <c r="AH156" s="128"/>
    </row>
    <row r="157" spans="1:34" ht="15" customHeight="1">
      <c r="A157" s="116" t="s">
        <v>484</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SUMIF('调整分录-本期'!$D:$D,$A157,'调整分录-本期'!F:F)</f>
        <v>0</v>
      </c>
      <c r="AB157" s="53">
        <f>SUMIF('调整分录-本期'!$D:$D,$A157,'调整分录-本期'!G:G)</f>
        <v>0</v>
      </c>
      <c r="AC157" s="54">
        <f>Z157+AB157-AA157</f>
        <v>0</v>
      </c>
      <c r="AD157" s="132"/>
      <c r="AH157" s="128"/>
    </row>
    <row r="158" spans="1:34" ht="15" customHeight="1">
      <c r="A158" s="116" t="s">
        <v>485</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SUMIF('调整分录-本期'!$D:$D,$A158,'调整分录-本期'!F:F)</f>
        <v>0</v>
      </c>
      <c r="AB158" s="53">
        <f>SUMIF('调整分录-本期'!$D:$D,$A158,'调整分录-本期'!G:G)</f>
        <v>0</v>
      </c>
      <c r="AC158" s="54">
        <f>Z158+AA158-AB158</f>
        <v>0</v>
      </c>
      <c r="AD158" s="132"/>
      <c r="AE158" s="117"/>
      <c r="AH158" s="128"/>
    </row>
    <row r="159" spans="1:34" ht="15" customHeight="1">
      <c r="A159" s="116" t="s">
        <v>642</v>
      </c>
      <c r="B159" s="55" t="s">
        <v>116</v>
      </c>
      <c r="C159" s="59"/>
      <c r="D159" s="60">
        <f>D156+D157-D158</f>
        <v>0</v>
      </c>
      <c r="E159" s="60">
        <f>E156+E157-E158</f>
        <v>0</v>
      </c>
      <c r="F159" s="60"/>
      <c r="G159" s="60"/>
      <c r="H159" s="60"/>
      <c r="I159" s="60"/>
      <c r="J159" s="60"/>
      <c r="K159" s="60"/>
      <c r="L159" s="60"/>
      <c r="M159" s="60"/>
      <c r="N159" s="60"/>
      <c r="O159" s="60"/>
      <c r="P159" s="60"/>
      <c r="Q159" s="60"/>
      <c r="R159" s="60"/>
      <c r="S159" s="60"/>
      <c r="T159" s="60"/>
      <c r="U159" s="60"/>
      <c r="V159" s="60"/>
      <c r="W159" s="60"/>
      <c r="X159" s="60"/>
      <c r="Y159" s="60"/>
      <c r="Z159" s="56">
        <f t="shared" si="19"/>
        <v>0</v>
      </c>
      <c r="AA159" s="60"/>
      <c r="AB159" s="60"/>
      <c r="AC159" s="61">
        <f>AC156+AC157-AC158</f>
        <v>0</v>
      </c>
      <c r="AD159" s="132"/>
      <c r="AH159" s="128"/>
    </row>
    <row r="160" spans="1:34" ht="15" customHeight="1">
      <c r="A160" s="116" t="s">
        <v>585</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SUMIF('调整分录-本期'!$D:$D,$A160,'调整分录-本期'!F:F)</f>
        <v>10000</v>
      </c>
      <c r="AB160" s="53">
        <f>SUMIF('调整分录-本期'!$D:$D,$A160,'调整分录-本期'!G:G)</f>
        <v>0</v>
      </c>
      <c r="AC160" s="54">
        <f>Z160+AA160-AB160</f>
        <v>10000</v>
      </c>
      <c r="AD160" s="132"/>
      <c r="AH160" s="128"/>
    </row>
    <row r="161" spans="1:34" ht="15" customHeight="1">
      <c r="A161" s="116" t="s">
        <v>642</v>
      </c>
      <c r="B161" s="55" t="s">
        <v>118</v>
      </c>
      <c r="C161" s="59"/>
      <c r="D161" s="60">
        <f t="shared" ref="D161:E161" si="22">D159-D160</f>
        <v>0</v>
      </c>
      <c r="E161" s="60">
        <f t="shared" si="22"/>
        <v>0</v>
      </c>
      <c r="F161" s="60"/>
      <c r="G161" s="60"/>
      <c r="H161" s="60"/>
      <c r="I161" s="60"/>
      <c r="J161" s="60"/>
      <c r="K161" s="60"/>
      <c r="L161" s="60"/>
      <c r="M161" s="60"/>
      <c r="N161" s="60"/>
      <c r="O161" s="60"/>
      <c r="P161" s="60"/>
      <c r="Q161" s="60"/>
      <c r="R161" s="60"/>
      <c r="S161" s="60"/>
      <c r="T161" s="60"/>
      <c r="U161" s="60"/>
      <c r="V161" s="60"/>
      <c r="W161" s="60"/>
      <c r="X161" s="60"/>
      <c r="Y161" s="60"/>
      <c r="Z161" s="56">
        <f t="shared" si="19"/>
        <v>0</v>
      </c>
      <c r="AA161" s="60">
        <f>SUM(AA127:AA160)-AA145-AA146</f>
        <v>10000</v>
      </c>
      <c r="AB161" s="60">
        <f>SUM(AB127:AB160)-AB145-AB146</f>
        <v>0</v>
      </c>
      <c r="AC161" s="61">
        <f t="shared" ref="AC161" si="23">AC159-AC160</f>
        <v>-10000</v>
      </c>
      <c r="AD161" s="132"/>
      <c r="AH161" s="128"/>
    </row>
    <row r="162" spans="1:34"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SUMIF('调整分录-本期'!$D:$D,$A162,'调整分录-本期'!F:F)</f>
        <v>0</v>
      </c>
      <c r="AB162" s="53">
        <f>SUMIF('调整分录-本期'!$D:$D,$A162,'调整分录-本期'!G:G)</f>
        <v>0</v>
      </c>
      <c r="AC162" s="54"/>
      <c r="AD162" s="132"/>
      <c r="AH162" s="128"/>
    </row>
    <row r="163" spans="1:34" ht="15" customHeight="1">
      <c r="A163" s="116" t="s">
        <v>642</v>
      </c>
      <c r="B163" s="55" t="s">
        <v>120</v>
      </c>
      <c r="C163" s="59"/>
      <c r="D163" s="60">
        <f>D161-D164</f>
        <v>0</v>
      </c>
      <c r="E163" s="60">
        <f>E161-E164</f>
        <v>0</v>
      </c>
      <c r="F163" s="60"/>
      <c r="G163" s="60"/>
      <c r="H163" s="60"/>
      <c r="I163" s="60"/>
      <c r="J163" s="60"/>
      <c r="K163" s="60"/>
      <c r="L163" s="60"/>
      <c r="M163" s="60"/>
      <c r="N163" s="60"/>
      <c r="O163" s="60"/>
      <c r="P163" s="60"/>
      <c r="Q163" s="60"/>
      <c r="R163" s="60"/>
      <c r="S163" s="60"/>
      <c r="T163" s="60"/>
      <c r="U163" s="60"/>
      <c r="V163" s="60"/>
      <c r="W163" s="60"/>
      <c r="X163" s="60"/>
      <c r="Y163" s="60"/>
      <c r="Z163" s="63">
        <f t="shared" si="19"/>
        <v>0</v>
      </c>
      <c r="AA163" s="60"/>
      <c r="AB163" s="60"/>
      <c r="AC163" s="61">
        <f>AC161-AC164</f>
        <v>-10000</v>
      </c>
      <c r="AD163" s="132"/>
      <c r="AE163" s="117"/>
      <c r="AH163" s="128"/>
    </row>
    <row r="164" spans="1:34"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c r="AD164" s="132"/>
      <c r="AH164" s="128"/>
    </row>
    <row r="165" spans="1:34"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SUMIF('调整分录-本期'!$D:$D,$A165,'调整分录-本期'!F:F)</f>
        <v>0</v>
      </c>
      <c r="AB165" s="53">
        <f>SUMIF('调整分录-本期'!$D:$D,$A165,'调整分录-本期'!G:G)</f>
        <v>0</v>
      </c>
      <c r="AC165" s="68">
        <f t="shared" si="24"/>
        <v>0</v>
      </c>
      <c r="AD165" s="132"/>
      <c r="AH165" s="128"/>
    </row>
    <row r="166" spans="1:34" ht="15" customHeight="1">
      <c r="A166" s="116" t="s">
        <v>642</v>
      </c>
      <c r="B166" s="55" t="s">
        <v>212</v>
      </c>
      <c r="C166" s="59"/>
      <c r="D166" s="60">
        <f>D161-D167</f>
        <v>0</v>
      </c>
      <c r="E166" s="60">
        <f>E161-E167</f>
        <v>0</v>
      </c>
      <c r="F166" s="60"/>
      <c r="G166" s="60"/>
      <c r="H166" s="60"/>
      <c r="I166" s="60"/>
      <c r="J166" s="60"/>
      <c r="K166" s="60"/>
      <c r="L166" s="60"/>
      <c r="M166" s="60"/>
      <c r="N166" s="60"/>
      <c r="O166" s="60"/>
      <c r="P166" s="60"/>
      <c r="Q166" s="60"/>
      <c r="R166" s="60"/>
      <c r="S166" s="60"/>
      <c r="T166" s="60"/>
      <c r="U166" s="60"/>
      <c r="V166" s="60"/>
      <c r="W166" s="60"/>
      <c r="X166" s="60"/>
      <c r="Y166" s="60"/>
      <c r="Z166" s="63">
        <f t="shared" si="19"/>
        <v>0</v>
      </c>
      <c r="AA166" s="60"/>
      <c r="AB166" s="60"/>
      <c r="AC166" s="61">
        <f>AC161-AC167</f>
        <v>-10000</v>
      </c>
      <c r="AD166" s="132"/>
      <c r="AH166" s="128"/>
    </row>
    <row r="167" spans="1:34" ht="15" customHeight="1">
      <c r="A167" s="116" t="s">
        <v>488</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SUMIF('调整分录-本期'!$D:$D,$A167,'调整分录-本期'!F:F)</f>
        <v>0</v>
      </c>
      <c r="AB167" s="53">
        <f>SUMIF('调整分录-本期'!$D:$D,$A167,'调整分录-本期'!G:G)</f>
        <v>0</v>
      </c>
      <c r="AC167" s="68">
        <f>Z167+AA167-AB167</f>
        <v>0</v>
      </c>
      <c r="AD167" s="132"/>
      <c r="AH167" s="128"/>
    </row>
    <row r="168" spans="1:34" ht="15" customHeight="1">
      <c r="A168" s="116" t="s">
        <v>490</v>
      </c>
      <c r="B168" s="70" t="s">
        <v>77</v>
      </c>
      <c r="C168" s="51"/>
      <c r="D168" s="258">
        <f>'TB-上期'!AC187</f>
        <v>-20000</v>
      </c>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-20000</v>
      </c>
      <c r="AA168" s="53">
        <f>SUMIF('调整分录-本期'!$D:$D,$A168,'调整分录-本期'!F:F)</f>
        <v>0</v>
      </c>
      <c r="AB168" s="53">
        <f>SUMIF('调整分录-本期'!$D:$D,$A168,'调整分录-本期'!G:G)</f>
        <v>0</v>
      </c>
      <c r="AC168" s="68">
        <f>Z168+AB168-AA168</f>
        <v>-20000</v>
      </c>
      <c r="AD168" s="134">
        <f>AC168-'TB-上期'!AC120</f>
        <v>0</v>
      </c>
      <c r="AE168" s="119"/>
      <c r="AH168" s="128"/>
    </row>
    <row r="169" spans="1:34"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SUMIF('调整分录-本期'!$D:$D,$A169,'调整分录-本期'!F:F)</f>
        <v>0</v>
      </c>
      <c r="AB169" s="53">
        <f>SUMIF('调整分录-本期'!$D:$D,$A169,'调整分录-本期'!G:G)</f>
        <v>0</v>
      </c>
      <c r="AC169" s="68">
        <f>Z169+AB169-AA169</f>
        <v>0</v>
      </c>
      <c r="AD169" s="132"/>
      <c r="AE169" s="117"/>
      <c r="AH169" s="128"/>
    </row>
    <row r="170" spans="1:34"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SUMIF('调整分录-本期'!$D:$D,$A170,'调整分录-本期'!F:F)</f>
        <v>0</v>
      </c>
      <c r="AB170" s="53">
        <f>SUMIF('调整分录-本期'!$D:$D,$A170,'调整分录-本期'!G:G)</f>
        <v>0</v>
      </c>
      <c r="AC170" s="54"/>
      <c r="AD170" s="132"/>
      <c r="AH170" s="128"/>
    </row>
    <row r="171" spans="1:34" ht="15" customHeight="1">
      <c r="A171" s="116" t="s">
        <v>642</v>
      </c>
      <c r="B171" s="71" t="s">
        <v>79</v>
      </c>
      <c r="C171" s="59"/>
      <c r="D171" s="60">
        <f>D166+D168+D169</f>
        <v>-20000</v>
      </c>
      <c r="E171" s="60">
        <f>E166+E168+E169</f>
        <v>0</v>
      </c>
      <c r="F171" s="60"/>
      <c r="G171" s="60"/>
      <c r="H171" s="60"/>
      <c r="I171" s="60"/>
      <c r="J171" s="60"/>
      <c r="K171" s="60"/>
      <c r="L171" s="60"/>
      <c r="M171" s="60"/>
      <c r="N171" s="60"/>
      <c r="O171" s="60"/>
      <c r="P171" s="60"/>
      <c r="Q171" s="60"/>
      <c r="R171" s="60"/>
      <c r="S171" s="60"/>
      <c r="T171" s="60"/>
      <c r="U171" s="60"/>
      <c r="V171" s="60"/>
      <c r="W171" s="60"/>
      <c r="X171" s="60"/>
      <c r="Y171" s="60"/>
      <c r="Z171" s="56">
        <f>SUM(D171:Y171)</f>
        <v>-20000</v>
      </c>
      <c r="AA171" s="60"/>
      <c r="AB171" s="60"/>
      <c r="AC171" s="61">
        <f>AC166+AC168+AC169</f>
        <v>-30000</v>
      </c>
      <c r="AD171" s="132"/>
      <c r="AE171" s="117"/>
      <c r="AH171" s="128"/>
    </row>
    <row r="172" spans="1:34" ht="15" customHeight="1">
      <c r="A172" s="116" t="s">
        <v>579</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SUMIF('调整分录-本期'!$D:$D,$A172,'调整分录-本期'!F:F)</f>
        <v>0</v>
      </c>
      <c r="AB172" s="53">
        <f>SUMIF('调整分录-本期'!$D:$D,$A172,'调整分录-本期'!G:G)</f>
        <v>0</v>
      </c>
      <c r="AC172" s="54">
        <f>Z172+AA172-AB172</f>
        <v>0</v>
      </c>
      <c r="AD172" s="132"/>
      <c r="AE172" s="117"/>
      <c r="AH172" s="128"/>
    </row>
    <row r="173" spans="1:34"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SUMIF('调整分录-本期'!$D:$D,$A173,'调整分录-本期'!F:F)</f>
        <v>0</v>
      </c>
      <c r="AB173" s="53">
        <f>SUMIF('调整分录-本期'!$D:$D,$A173,'调整分录-本期'!G:G)</f>
        <v>0</v>
      </c>
      <c r="AC173" s="54">
        <f t="shared" ref="AC173:AC178" si="25">Z173+AA173-AB173</f>
        <v>0</v>
      </c>
      <c r="AD173" s="132"/>
      <c r="AH173" s="128"/>
    </row>
    <row r="174" spans="1:34"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SUMIF('调整分录-本期'!$D:$D,$A174,'调整分录-本期'!F:F)</f>
        <v>0</v>
      </c>
      <c r="AB174" s="53">
        <f>SUMIF('调整分录-本期'!$D:$D,$A174,'调整分录-本期'!G:G)</f>
        <v>0</v>
      </c>
      <c r="AC174" s="54">
        <f t="shared" si="25"/>
        <v>0</v>
      </c>
      <c r="AD174" s="132"/>
      <c r="AH174" s="128"/>
    </row>
    <row r="175" spans="1:34"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SUMIF('调整分录-本期'!$D:$D,$A175,'调整分录-本期'!F:F)</f>
        <v>0</v>
      </c>
      <c r="AB175" s="53">
        <f>SUMIF('调整分录-本期'!$D:$D,$A175,'调整分录-本期'!G:G)</f>
        <v>0</v>
      </c>
      <c r="AC175" s="54">
        <f t="shared" si="25"/>
        <v>0</v>
      </c>
      <c r="AD175" s="132"/>
      <c r="AH175" s="128"/>
    </row>
    <row r="176" spans="1:34"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SUMIF('调整分录-本期'!$D:$D,$A176,'调整分录-本期'!F:F)</f>
        <v>0</v>
      </c>
      <c r="AB176" s="53">
        <f>SUMIF('调整分录-本期'!$D:$D,$A176,'调整分录-本期'!G:G)</f>
        <v>0</v>
      </c>
      <c r="AC176" s="54">
        <f t="shared" si="25"/>
        <v>0</v>
      </c>
      <c r="AD176" s="132"/>
      <c r="AH176" s="128"/>
    </row>
    <row r="177" spans="1:34"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SUMIF('调整分录-本期'!$D:$D,$A177,'调整分录-本期'!F:F)</f>
        <v>0</v>
      </c>
      <c r="AB177" s="53">
        <f>SUMIF('调整分录-本期'!$D:$D,$A177,'调整分录-本期'!G:G)</f>
        <v>0</v>
      </c>
      <c r="AC177" s="54">
        <f t="shared" si="25"/>
        <v>0</v>
      </c>
      <c r="AD177" s="132"/>
      <c r="AH177" s="128"/>
    </row>
    <row r="178" spans="1:34"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SUMIF('调整分录-本期'!$D:$D,$A178,'调整分录-本期'!F:F)</f>
        <v>0</v>
      </c>
      <c r="AB178" s="53">
        <f>SUMIF('调整分录-本期'!$D:$D,$A178,'调整分录-本期'!G:G)</f>
        <v>0</v>
      </c>
      <c r="AC178" s="54">
        <f t="shared" si="25"/>
        <v>0</v>
      </c>
      <c r="AD178" s="132"/>
      <c r="AH178" s="128"/>
    </row>
    <row r="179" spans="1:34" ht="15" customHeight="1">
      <c r="A179" s="116" t="s">
        <v>642</v>
      </c>
      <c r="B179" s="71" t="s">
        <v>91</v>
      </c>
      <c r="C179" s="59"/>
      <c r="D179" s="60">
        <f>D171-SUM(D172:D178)</f>
        <v>-20000</v>
      </c>
      <c r="E179" s="60">
        <f>E171-SUM(E172:E178)</f>
        <v>0</v>
      </c>
      <c r="F179" s="60"/>
      <c r="G179" s="60"/>
      <c r="H179" s="60"/>
      <c r="I179" s="60"/>
      <c r="J179" s="60"/>
      <c r="K179" s="60"/>
      <c r="L179" s="60"/>
      <c r="M179" s="60"/>
      <c r="N179" s="60"/>
      <c r="O179" s="60"/>
      <c r="P179" s="60"/>
      <c r="Q179" s="60"/>
      <c r="R179" s="60"/>
      <c r="S179" s="60"/>
      <c r="T179" s="60"/>
      <c r="U179" s="60"/>
      <c r="V179" s="60"/>
      <c r="W179" s="60"/>
      <c r="X179" s="60"/>
      <c r="Y179" s="60"/>
      <c r="Z179" s="56">
        <f t="shared" si="26"/>
        <v>-20000</v>
      </c>
      <c r="AA179" s="60"/>
      <c r="AB179" s="60"/>
      <c r="AC179" s="61">
        <f>AC171-SUM(AC172:AC178)</f>
        <v>-30000</v>
      </c>
      <c r="AD179" s="132"/>
      <c r="AH179" s="128"/>
    </row>
    <row r="180" spans="1:34" ht="15" customHeight="1">
      <c r="A180" s="116" t="s">
        <v>577</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SUMIF('调整分录-本期'!$D:$D,$A180,'调整分录-本期'!F:F)</f>
        <v>0</v>
      </c>
      <c r="AB180" s="53">
        <f>SUMIF('调整分录-本期'!$D:$D,$A180,'调整分录-本期'!G:G)</f>
        <v>0</v>
      </c>
      <c r="AC180" s="54">
        <f t="shared" ref="AC180:AC186" si="27">Z180+AA180-AB180</f>
        <v>0</v>
      </c>
      <c r="AD180" s="132"/>
      <c r="AH180" s="128"/>
    </row>
    <row r="181" spans="1:34"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SUMIF('调整分录-本期'!$D:$D,$A181,'调整分录-本期'!F:F)</f>
        <v>0</v>
      </c>
      <c r="AB181" s="53">
        <f>SUMIF('调整分录-本期'!$D:$D,$A181,'调整分录-本期'!G:G)</f>
        <v>0</v>
      </c>
      <c r="AC181" s="54">
        <f t="shared" si="27"/>
        <v>0</v>
      </c>
      <c r="AD181" s="132"/>
      <c r="AH181" s="128"/>
    </row>
    <row r="182" spans="1:34"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SUMIF('调整分录-本期'!$D:$D,$A182,'调整分录-本期'!F:F)</f>
        <v>0</v>
      </c>
      <c r="AB182" s="94">
        <f>SUMIF('调整分录-本期'!$D:$D,$A182,'调整分录-本期'!G:G)</f>
        <v>0</v>
      </c>
      <c r="AC182" s="95">
        <f t="shared" si="27"/>
        <v>0</v>
      </c>
      <c r="AD182" s="133"/>
      <c r="AF182" s="127"/>
      <c r="AG182" s="127"/>
      <c r="AH182" s="129"/>
    </row>
    <row r="183" spans="1:34"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SUMIF('调整分录-本期'!$D:$D,$A183,'调整分录-本期'!F:F)</f>
        <v>0</v>
      </c>
      <c r="AB183" s="53">
        <f>SUMIF('调整分录-本期'!$D:$D,$A183,'调整分录-本期'!G:G)</f>
        <v>0</v>
      </c>
      <c r="AC183" s="54">
        <f t="shared" si="27"/>
        <v>0</v>
      </c>
      <c r="AD183" s="132"/>
      <c r="AH183" s="128"/>
    </row>
    <row r="184" spans="1:34"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SUMIF('调整分录-本期'!$D:$D,$A184,'调整分录-本期'!F:F)</f>
        <v>0</v>
      </c>
      <c r="AB184" s="53">
        <f>SUMIF('调整分录-本期'!$D:$D,$A184,'调整分录-本期'!G:G)</f>
        <v>0</v>
      </c>
      <c r="AC184" s="54">
        <f t="shared" si="27"/>
        <v>0</v>
      </c>
      <c r="AD184" s="132"/>
      <c r="AH184" s="128"/>
    </row>
    <row r="185" spans="1:34"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SUMIF('调整分录-本期'!$D:$D,$A185,'调整分录-本期'!F:F)</f>
        <v>0</v>
      </c>
      <c r="AB185" s="53">
        <f>SUMIF('调整分录-本期'!$D:$D,$A185,'调整分录-本期'!G:G)</f>
        <v>0</v>
      </c>
      <c r="AC185" s="54">
        <f t="shared" si="27"/>
        <v>0</v>
      </c>
      <c r="AD185" s="132"/>
      <c r="AH185" s="128"/>
    </row>
    <row r="186" spans="1:34"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SUMIF('调整分录-本期'!$D:$D,$A186,'调整分录-本期'!F:F)</f>
        <v>0</v>
      </c>
      <c r="AB186" s="53">
        <f>SUMIF('调整分录-本期'!$D:$D,$A186,'调整分录-本期'!G:G)</f>
        <v>0</v>
      </c>
      <c r="AC186" s="54">
        <f t="shared" si="27"/>
        <v>0</v>
      </c>
      <c r="AD186" s="132"/>
      <c r="AH186" s="128"/>
    </row>
    <row r="187" spans="1:34" ht="15" customHeight="1" thickBot="1">
      <c r="A187" s="116" t="s">
        <v>174</v>
      </c>
      <c r="B187" s="72" t="s">
        <v>106</v>
      </c>
      <c r="C187" s="73"/>
      <c r="D187" s="74">
        <f>D179-SUM(D180:D186)</f>
        <v>-20000</v>
      </c>
      <c r="E187" s="74">
        <f>E179-SUM(E180:E186)</f>
        <v>0</v>
      </c>
      <c r="F187" s="74"/>
      <c r="G187" s="74"/>
      <c r="H187" s="74"/>
      <c r="I187" s="74"/>
      <c r="J187" s="74"/>
      <c r="K187" s="74"/>
      <c r="L187" s="74"/>
      <c r="M187" s="74"/>
      <c r="N187" s="74"/>
      <c r="O187" s="74"/>
      <c r="P187" s="74"/>
      <c r="Q187" s="74"/>
      <c r="R187" s="74"/>
      <c r="S187" s="74"/>
      <c r="T187" s="74"/>
      <c r="U187" s="74"/>
      <c r="V187" s="74"/>
      <c r="W187" s="74"/>
      <c r="X187" s="74"/>
      <c r="Y187" s="74"/>
      <c r="Z187" s="74">
        <f>Z179-SUM(Z180:Z186)</f>
        <v>-20000</v>
      </c>
      <c r="AA187" s="74">
        <f>AA161+SUM(AA167:AA185)+SUMIF('调整分录-本期'!$D:$D,$A187,'调整分录-本期'!F:F)</f>
        <v>10000</v>
      </c>
      <c r="AB187" s="74">
        <f>AB161+SUM(AB167:AB185)+SUMIF('调整分录-本期'!$D:$D,$A187,'调整分录-本期'!G:G)</f>
        <v>10000</v>
      </c>
      <c r="AC187" s="75">
        <f>AC179-SUM(AC180:AC186)</f>
        <v>-30000</v>
      </c>
      <c r="AD187" s="135"/>
    </row>
    <row r="188" spans="1:34">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4">
      <c r="D189" s="43">
        <f t="shared" ref="D189:E189" si="28">D69-D124</f>
        <v>0</v>
      </c>
      <c r="E189" s="43">
        <f t="shared" si="28"/>
        <v>0</v>
      </c>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4">
      <c r="D190" s="43">
        <f t="shared" ref="D190:E190" si="29">D187-D120</f>
        <v>10000</v>
      </c>
      <c r="E190" s="43">
        <f t="shared" si="29"/>
        <v>0</v>
      </c>
      <c r="F190" s="43"/>
      <c r="G190" s="43"/>
      <c r="H190" s="43"/>
      <c r="I190" s="43"/>
      <c r="J190" s="43"/>
      <c r="K190" s="43"/>
      <c r="L190" s="43"/>
      <c r="M190" s="43"/>
      <c r="N190" s="43"/>
      <c r="O190" s="43"/>
      <c r="P190" s="43"/>
      <c r="Q190" s="43"/>
      <c r="R190" s="43"/>
      <c r="S190" s="43"/>
      <c r="T190" s="43"/>
      <c r="U190" s="43"/>
      <c r="V190" s="43"/>
      <c r="W190" s="43"/>
      <c r="X190" s="43"/>
      <c r="Y190" s="43"/>
      <c r="Z190" s="43">
        <f>Z187-Z120</f>
        <v>10000</v>
      </c>
      <c r="AA190" s="43"/>
      <c r="AB190" s="43"/>
      <c r="AC190" s="43">
        <f>AC187-AC120</f>
        <v>0</v>
      </c>
    </row>
  </sheetData>
  <autoFilter ref="A5:AH187" xr:uid="{0FB60B89-8B84-4365-BF31-42577F3E8FE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6</vt:i4>
      </vt:variant>
    </vt:vector>
  </HeadingPairs>
  <TitlesOfParts>
    <vt:vector size="15"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2022-03-03T05:38:53Z</dcterms:modified>
</cp:coreProperties>
</file>